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30" windowWidth="6210" windowHeight="5385" tabRatio="581" activeTab="0"/>
  </bookViews>
  <sheets>
    <sheet name="Données globales" sheetId="1" r:id="rId1"/>
  </sheets>
  <definedNames>
    <definedName name="_xlnm.Print_Area" localSheetId="0">'Données globales'!$B$2:$U$128</definedName>
  </definedNames>
  <calcPr fullCalcOnLoad="1"/>
</workbook>
</file>

<file path=xl/sharedStrings.xml><?xml version="1.0" encoding="utf-8"?>
<sst xmlns="http://schemas.openxmlformats.org/spreadsheetml/2006/main" count="126" uniqueCount="68">
  <si>
    <t>AUTORISATIONS D'ENGAGEMENT (AE)</t>
  </si>
  <si>
    <t>Outre-mer</t>
  </si>
  <si>
    <t>Investissements territoriaux</t>
  </si>
  <si>
    <t>Total mission "Plan de relance de l'économie"</t>
  </si>
  <si>
    <t>CREDITS DE PAIEMENT (CP)</t>
  </si>
  <si>
    <t>Programme 315 "Programme exceptionnel d'investissement public"</t>
  </si>
  <si>
    <t>Action 01 : Infrastructures et équipements civils</t>
  </si>
  <si>
    <t>Entretien routier</t>
  </si>
  <si>
    <t>Programme de modernisation des itinéraires routiers</t>
  </si>
  <si>
    <t>Régénération du réseau ferré</t>
  </si>
  <si>
    <t>Accélération des contrats de projets Etat-régions ferroviaires</t>
  </si>
  <si>
    <t>Acquisitions foncières et travaux préparatoires des grands projets ferroviaires et fluviaux</t>
  </si>
  <si>
    <t>Voies navigables</t>
  </si>
  <si>
    <t>Entretien portuaire</t>
  </si>
  <si>
    <t>Agriculture durable - efficacité énergétique</t>
  </si>
  <si>
    <t>Santé - Hôpitaux psychiatriques</t>
  </si>
  <si>
    <t>Action 02 : Enseignement supérieur et recherche</t>
  </si>
  <si>
    <t>Etudes Opération Campus et contrats de partenariat public-privé</t>
  </si>
  <si>
    <t>Mises en sécurité, travaux lourds de rénovation et accessibilité</t>
  </si>
  <si>
    <t>Désamiantage et mise en sécurité de Jussieu</t>
  </si>
  <si>
    <t>Contrats de plan Etat-régions 2000-2006 et contrats de projets 2007-2013</t>
  </si>
  <si>
    <t>Logement étudiant</t>
  </si>
  <si>
    <t>TGIR, flotte océanographique et Fonds démonstrateurs</t>
  </si>
  <si>
    <t>Nanotechnologies</t>
  </si>
  <si>
    <t>Technologies de défense</t>
  </si>
  <si>
    <t>Action 03 : Equipements de défense et de sécurité</t>
  </si>
  <si>
    <t>Equipements de défense</t>
  </si>
  <si>
    <t>Equipements en véhicules de la police et de la gendarmerie</t>
  </si>
  <si>
    <t>Action 04 : Patrimoine</t>
  </si>
  <si>
    <t>Patrimoine du ministère de la justice</t>
  </si>
  <si>
    <t>Patrimoine du ministère de la culture</t>
  </si>
  <si>
    <t>Immobilier de la Défense</t>
  </si>
  <si>
    <t>Etat exemplaire</t>
  </si>
  <si>
    <t>Programme 316 "Soutien exceptionnel à l'activité économique et à l'emploi"</t>
  </si>
  <si>
    <t>Action 01 : Financement des petites et moyennes entreprises</t>
  </si>
  <si>
    <t>Augmentation des capacités d'intervention d'OSEO Garantie</t>
  </si>
  <si>
    <t>Augmentation des capacités d'intervention de la SIAGI</t>
  </si>
  <si>
    <t>Action 02 : Avances versées sur les marchés publics de l'Etat</t>
  </si>
  <si>
    <t>Action 03 : Aide au remplacement de véhicules anciens</t>
  </si>
  <si>
    <t>Action 04 : Aide à l'embauche dans les très petites entreprises</t>
  </si>
  <si>
    <t>Action 05 : Politiques actives de l'emploi</t>
  </si>
  <si>
    <t>Action 06 : Fonds stratégique d'investissement</t>
  </si>
  <si>
    <t>Programme 317 "Effort exceptionnel en faveur du logement et de la solidarité"</t>
  </si>
  <si>
    <t>Action 01 : Soutien à la construction et à l'accession sociale</t>
  </si>
  <si>
    <t>Parc locatif social</t>
  </si>
  <si>
    <t>Accession sociale à la propriété - Pass-foncier</t>
  </si>
  <si>
    <t>Action 02 : Accélération de la rénovation urbaine</t>
  </si>
  <si>
    <t>Action 03 : Lutte contre l'habitat indigne et rénovation thermique du parc privé</t>
  </si>
  <si>
    <t>Action 04 : Hébergement et structures d'accueil</t>
  </si>
  <si>
    <t>Humanisation des structures d'hébergement</t>
  </si>
  <si>
    <t>Veille sociale</t>
  </si>
  <si>
    <t>Hébergement d'urgence</t>
  </si>
  <si>
    <t>Centres d'hébergement et de réinsertion sociale</t>
  </si>
  <si>
    <t>Renforcement de l'accompagnement vers et dans le logement</t>
  </si>
  <si>
    <t>Intermédiation locative</t>
  </si>
  <si>
    <t>Dotation en capital à l'ADOMA</t>
  </si>
  <si>
    <t>Dotation exceptionnelle au titre de l'aide alimentaire</t>
  </si>
  <si>
    <t>Action 05 : Prime de solidarité active</t>
  </si>
  <si>
    <t>euros, montants TTC</t>
  </si>
  <si>
    <t>Maquette</t>
  </si>
  <si>
    <t>Total AE 09-10</t>
  </si>
  <si>
    <t>Total 2009</t>
  </si>
  <si>
    <t>Total 2010</t>
  </si>
  <si>
    <t>v</t>
  </si>
  <si>
    <t>Z</t>
  </si>
  <si>
    <t>milliers d'euros, montants TTC</t>
  </si>
  <si>
    <t>Total CP 09-10</t>
  </si>
  <si>
    <t>CREDITS BUDGETAIRES DU PLAN DE RELANCE (par mois de l'année 2009)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</si>
</sst>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#,##0\ _€"/>
    <numFmt numFmtId="167" formatCode="#,##0.0\ _€"/>
    <numFmt numFmtId="168" formatCode="0.0"/>
    <numFmt numFmtId="169" formatCode="#,##0.00\ _€"/>
    <numFmt numFmtId="170" formatCode="#,##0.000"/>
    <numFmt numFmtId="171" formatCode="#,##0.0000"/>
    <numFmt numFmtId="172" formatCode="#,##0.00000"/>
    <numFmt numFmtId="173" formatCode="#,##0.000\ _€"/>
    <numFmt numFmtId="174" formatCode="0.000"/>
    <numFmt numFmtId="175" formatCode="[$-40C]dddd\ d\ mmmm\ yyyy"/>
    <numFmt numFmtId="176" formatCode="dd/mm/yy;@"/>
    <numFmt numFmtId="177" formatCode="[$-40C]mmm\-yy;@"/>
    <numFmt numFmtId="178" formatCode="[$-40C]mmmm\-yy;@"/>
    <numFmt numFmtId="179" formatCode="&quot;Vrai&quot;;&quot;Vrai&quot;;&quot;Faux&quot;"/>
    <numFmt numFmtId="180" formatCode="&quot;Actif&quot;;&quot;Actif&quot;;&quot;Inactif&quot;"/>
    <numFmt numFmtId="181" formatCode="#,##0&quot; €&quot;;[Red]\-#,##0&quot; €&quot;"/>
    <numFmt numFmtId="182" formatCode="#"/>
    <numFmt numFmtId="183" formatCode="_-* #,##0\ _€_-;\-* #,##0\ _€_-;_-* &quot;-&quot;??\ _€_-;_-@_-"/>
    <numFmt numFmtId="184" formatCode="&quot;€&quot;#,##0_);\(&quot;€&quot;#,##0\)"/>
    <numFmt numFmtId="185" formatCode="&quot;€&quot;#,##0_);[Red]\(&quot;€&quot;#,##0\)"/>
    <numFmt numFmtId="186" formatCode="&quot;€&quot;#,##0.00_);\(&quot;€&quot;#,##0.00\)"/>
    <numFmt numFmtId="187" formatCode="&quot;€&quot;#,##0.00_);[Red]\(&quot;€&quot;#,##0.00\)"/>
    <numFmt numFmtId="188" formatCode="_(&quot;€&quot;* #,##0_);_(&quot;€&quot;* \(#,##0\);_(&quot;€&quot;* &quot;-&quot;_);_(@_)"/>
    <numFmt numFmtId="189" formatCode="_(* #,##0_);_(* \(#,##0\);_(* &quot;-&quot;_);_(@_)"/>
    <numFmt numFmtId="190" formatCode="_(&quot;€&quot;* #,##0.00_);_(&quot;€&quot;* \(#,##0.00\);_(&quot;€&quot;* &quot;-&quot;??_);_(@_)"/>
    <numFmt numFmtId="191" formatCode="_(* #,##0.00_);_(* \(#,##0.00\);_(* &quot;-&quot;??_);_(@_)"/>
    <numFmt numFmtId="192" formatCode="#,##0\ &quot;F&quot;;\-#,##0\ &quot;F&quot;"/>
    <numFmt numFmtId="193" formatCode="#,##0\ &quot;F&quot;;[Red]\-#,##0\ &quot;F&quot;"/>
    <numFmt numFmtId="194" formatCode="#,##0.00\ &quot;F&quot;;\-#,##0.00\ &quot;F&quot;"/>
    <numFmt numFmtId="195" formatCode="#,##0.00\ &quot;F&quot;;[Red]\-#,##0.00\ &quot;F&quot;"/>
    <numFmt numFmtId="196" formatCode="_-* #,##0\ &quot;F&quot;_-;\-* #,##0\ &quot;F&quot;_-;_-* &quot;-&quot;\ &quot;F&quot;_-;_-@_-"/>
    <numFmt numFmtId="197" formatCode="_-* #,##0\ _F_-;\-* #,##0\ _F_-;_-* &quot;-&quot;\ _F_-;_-@_-"/>
    <numFmt numFmtId="198" formatCode="_-* #,##0.00\ &quot;F&quot;_-;\-* #,##0.00\ &quot;F&quot;_-;_-* &quot;-&quot;??\ &quot;F&quot;_-;_-@_-"/>
    <numFmt numFmtId="199" formatCode="_-* #,##0.00\ _F_-;\-* #,##0.00\ _F_-;_-* &quot;-&quot;??\ _F_-;_-@_-"/>
    <numFmt numFmtId="200" formatCode="_-* #,##0\ _F_-;\-* #,##0\ _F_-;_-* &quot;-&quot;??\ _F_-;_-@_-"/>
    <numFmt numFmtId="201" formatCode="#,##0\ &quot;€&quot;"/>
    <numFmt numFmtId="202" formatCode="#,##0.000&quot;  &quot;"/>
    <numFmt numFmtId="203" formatCode="#,##0.000&quot;     &quot;"/>
    <numFmt numFmtId="204" formatCode="#,##0.00;[Red]\-#,##0.00"/>
    <numFmt numFmtId="205" formatCode="0.0000"/>
    <numFmt numFmtId="206" formatCode="0.00000"/>
    <numFmt numFmtId="207" formatCode="0.000000"/>
    <numFmt numFmtId="208" formatCode="0.0000000"/>
    <numFmt numFmtId="209" formatCode="0.00000000"/>
    <numFmt numFmtId="210" formatCode="dd/mm/yy"/>
    <numFmt numFmtId="211" formatCode="#,##0.000000"/>
    <numFmt numFmtId="212" formatCode="#,##0.0000000"/>
    <numFmt numFmtId="213" formatCode="_-* #,##0.0\ _€_-;\-* #,##0.0\ _€_-;_-* &quot;-&quot;??\ _€_-;_-@_-"/>
    <numFmt numFmtId="214" formatCode="_-* #,##0.000\ _€_-;\-* #,##0.000\ _€_-;_-* &quot;-&quot;??\ _€_-;_-@_-"/>
    <numFmt numFmtId="215" formatCode="_-* #,##0\ [$€]_-;\-* #,##0\ [$€]_-;_-* &quot;-&quot;??\ [$€]_-;_-@_-"/>
    <numFmt numFmtId="216" formatCode="_-* #,##0.00\ [$€]_-;\-* #,##0.00\ [$€]_-;_-* &quot;-&quot;??\ [$€]_-;_-@_-"/>
    <numFmt numFmtId="217" formatCode="000"/>
    <numFmt numFmtId="218" formatCode="h:mm;@"/>
    <numFmt numFmtId="219" formatCode="0#&quot; &quot;##&quot; &quot;##&quot; &quot;##&quot; &quot;##"/>
    <numFmt numFmtId="220" formatCode="#,##0.0&quot; Md€&quot;"/>
    <numFmt numFmtId="221" formatCode="mmm\-yyyy"/>
  </numFmts>
  <fonts count="3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name val="Arial"/>
      <family val="0"/>
    </font>
    <font>
      <b/>
      <u val="singleAccounting"/>
      <sz val="10"/>
      <name val="Arial"/>
      <family val="0"/>
    </font>
    <font>
      <b/>
      <i/>
      <sz val="12"/>
      <name val="Arial"/>
      <family val="0"/>
    </font>
    <font>
      <b/>
      <u val="singleAccounting"/>
      <sz val="12"/>
      <name val="Arial"/>
      <family val="0"/>
    </font>
    <font>
      <b/>
      <sz val="10"/>
      <color indexed="10"/>
      <name val="Arial"/>
      <family val="0"/>
    </font>
    <font>
      <b/>
      <sz val="12"/>
      <color indexed="9"/>
      <name val="Arial"/>
      <family val="0"/>
    </font>
    <font>
      <b/>
      <sz val="10"/>
      <color indexed="12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sz val="10"/>
      <color indexed="11"/>
      <name val="Arial"/>
      <family val="0"/>
    </font>
    <font>
      <b/>
      <u val="single"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216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161">
    <xf numFmtId="0" fontId="0" fillId="0" borderId="0" xfId="0" applyAlignment="1">
      <alignment/>
    </xf>
    <xf numFmtId="3" fontId="8" fillId="0" borderId="0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3" fontId="7" fillId="0" borderId="0" xfId="0" applyNumberFormat="1" applyFont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 wrapText="1"/>
    </xf>
    <xf numFmtId="3" fontId="26" fillId="0" borderId="0" xfId="0" applyNumberFormat="1" applyFont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1" fontId="27" fillId="0" borderId="0" xfId="0" applyNumberFormat="1" applyFont="1" applyBorder="1" applyAlignment="1">
      <alignment horizontal="centerContinuous" vertical="center"/>
    </xf>
    <xf numFmtId="3" fontId="0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vertical="center" wrapText="1"/>
    </xf>
    <xf numFmtId="177" fontId="29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5" fillId="7" borderId="10" xfId="0" applyNumberFormat="1" applyFont="1" applyFill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3" fontId="0" fillId="0" borderId="11" xfId="0" applyNumberFormat="1" applyFont="1" applyBorder="1" applyAlignment="1">
      <alignment horizontal="left" vertical="center" wrapText="1" indent="1"/>
    </xf>
    <xf numFmtId="164" fontId="0" fillId="0" borderId="0" xfId="0" applyNumberFormat="1" applyFont="1" applyBorder="1" applyAlignment="1" applyProtection="1">
      <alignment horizontal="right" vertical="center" wrapText="1"/>
      <protection locked="0"/>
    </xf>
    <xf numFmtId="4" fontId="0" fillId="0" borderId="0" xfId="0" applyNumberFormat="1" applyFont="1" applyBorder="1" applyAlignment="1" applyProtection="1">
      <alignment horizontal="right" vertical="center" wrapText="1"/>
      <protection locked="0"/>
    </xf>
    <xf numFmtId="3" fontId="4" fillId="0" borderId="0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horizontal="left" vertical="center" wrapText="1" indent="1"/>
    </xf>
    <xf numFmtId="3" fontId="5" fillId="4" borderId="10" xfId="0" applyNumberFormat="1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3" fontId="4" fillId="0" borderId="14" xfId="0" applyNumberFormat="1" applyFont="1" applyFill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3" fontId="5" fillId="2" borderId="10" xfId="0" applyNumberFormat="1" applyFont="1" applyFill="1" applyBorder="1" applyAlignment="1">
      <alignment vertical="center" wrapText="1"/>
    </xf>
    <xf numFmtId="3" fontId="31" fillId="16" borderId="0" xfId="0" applyNumberFormat="1" applyFont="1" applyFill="1" applyBorder="1" applyAlignment="1">
      <alignment vertical="center" wrapText="1"/>
    </xf>
    <xf numFmtId="3" fontId="31" fillId="0" borderId="0" xfId="0" applyNumberFormat="1" applyFont="1" applyFill="1" applyBorder="1" applyAlignment="1">
      <alignment vertical="center" wrapText="1"/>
    </xf>
    <xf numFmtId="3" fontId="5" fillId="7" borderId="12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 applyProtection="1">
      <alignment horizontal="right" vertical="center" wrapText="1"/>
      <protection locked="0"/>
    </xf>
    <xf numFmtId="3" fontId="6" fillId="0" borderId="0" xfId="0" applyNumberFormat="1" applyFont="1" applyBorder="1" applyAlignment="1">
      <alignment horizontal="right" vertical="center" wrapText="1"/>
    </xf>
    <xf numFmtId="3" fontId="5" fillId="4" borderId="12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30" fillId="0" borderId="0" xfId="0" applyNumberFormat="1" applyFont="1" applyBorder="1" applyAlignment="1">
      <alignment horizontal="right" vertical="center" wrapText="1"/>
    </xf>
    <xf numFmtId="3" fontId="5" fillId="2" borderId="12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Border="1" applyAlignment="1" applyProtection="1">
      <alignment horizontal="right" vertical="center" wrapText="1"/>
      <protection locked="0"/>
    </xf>
    <xf numFmtId="3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31" fillId="16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7" borderId="15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3" fontId="6" fillId="0" borderId="16" xfId="0" applyNumberFormat="1" applyFont="1" applyBorder="1" applyAlignment="1" applyProtection="1">
      <alignment horizontal="right" vertical="center" wrapText="1"/>
      <protection locked="0"/>
    </xf>
    <xf numFmtId="3" fontId="30" fillId="0" borderId="0" xfId="0" applyNumberFormat="1" applyFont="1" applyBorder="1" applyAlignment="1">
      <alignment vertical="center" wrapText="1"/>
    </xf>
    <xf numFmtId="3" fontId="30" fillId="0" borderId="0" xfId="0" applyNumberFormat="1" applyFont="1" applyFill="1" applyBorder="1" applyAlignment="1">
      <alignment vertical="center" wrapText="1"/>
    </xf>
    <xf numFmtId="3" fontId="30" fillId="0" borderId="0" xfId="0" applyNumberFormat="1" applyFont="1" applyBorder="1" applyAlignment="1" applyProtection="1">
      <alignment horizontal="right" vertical="center" wrapText="1"/>
      <protection locked="0"/>
    </xf>
    <xf numFmtId="3" fontId="30" fillId="0" borderId="0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Border="1" applyAlignment="1">
      <alignment horizontal="right" vertical="center" wrapText="1"/>
    </xf>
    <xf numFmtId="3" fontId="30" fillId="0" borderId="16" xfId="0" applyNumberFormat="1" applyFont="1" applyBorder="1" applyAlignment="1" applyProtection="1">
      <alignment horizontal="right" vertical="center" wrapText="1"/>
      <protection locked="0"/>
    </xf>
    <xf numFmtId="3" fontId="0" fillId="0" borderId="16" xfId="0" applyNumberFormat="1" applyFont="1" applyBorder="1" applyAlignment="1" applyProtection="1">
      <alignment horizontal="right" vertical="center" wrapText="1"/>
      <protection locked="0"/>
    </xf>
    <xf numFmtId="3" fontId="33" fillId="0" borderId="11" xfId="0" applyNumberFormat="1" applyFont="1" applyBorder="1" applyAlignment="1">
      <alignment horizontal="left" vertical="center" wrapText="1" indent="1"/>
    </xf>
    <xf numFmtId="3" fontId="33" fillId="0" borderId="0" xfId="0" applyNumberFormat="1" applyFont="1" applyFill="1" applyBorder="1" applyAlignment="1">
      <alignment vertical="center" wrapText="1"/>
    </xf>
    <xf numFmtId="3" fontId="33" fillId="0" borderId="0" xfId="0" applyNumberFormat="1" applyFont="1" applyBorder="1" applyAlignment="1" applyProtection="1">
      <alignment horizontal="right" vertical="center" wrapText="1"/>
      <protection locked="0"/>
    </xf>
    <xf numFmtId="3" fontId="33" fillId="0" borderId="0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Border="1" applyAlignment="1">
      <alignment horizontal="right" vertical="center" wrapText="1"/>
    </xf>
    <xf numFmtId="3" fontId="33" fillId="0" borderId="16" xfId="0" applyNumberFormat="1" applyFont="1" applyBorder="1" applyAlignment="1" applyProtection="1">
      <alignment horizontal="right" vertical="center" wrapText="1"/>
      <protection locked="0"/>
    </xf>
    <xf numFmtId="3" fontId="33" fillId="0" borderId="0" xfId="0" applyNumberFormat="1" applyFont="1" applyBorder="1" applyAlignment="1">
      <alignment vertical="center" wrapText="1"/>
    </xf>
    <xf numFmtId="3" fontId="32" fillId="0" borderId="11" xfId="0" applyNumberFormat="1" applyFont="1" applyFill="1" applyBorder="1" applyAlignment="1">
      <alignment horizontal="left" vertical="center" wrapText="1" indent="1"/>
    </xf>
    <xf numFmtId="3" fontId="32" fillId="0" borderId="0" xfId="0" applyNumberFormat="1" applyFont="1" applyFill="1" applyBorder="1" applyAlignment="1">
      <alignment vertical="center" wrapText="1"/>
    </xf>
    <xf numFmtId="3" fontId="32" fillId="0" borderId="0" xfId="0" applyNumberFormat="1" applyFont="1" applyFill="1" applyBorder="1" applyAlignment="1" applyProtection="1">
      <alignment horizontal="right" vertical="center" wrapText="1"/>
      <protection/>
    </xf>
    <xf numFmtId="3" fontId="32" fillId="0" borderId="0" xfId="0" applyNumberFormat="1" applyFont="1" applyFill="1" applyBorder="1" applyAlignment="1">
      <alignment horizontal="center" vertical="center" wrapText="1"/>
    </xf>
    <xf numFmtId="3" fontId="32" fillId="0" borderId="16" xfId="0" applyNumberFormat="1" applyFont="1" applyFill="1" applyBorder="1" applyAlignment="1" applyProtection="1">
      <alignment horizontal="right" vertical="center" wrapText="1"/>
      <protection/>
    </xf>
    <xf numFmtId="3" fontId="30" fillId="0" borderId="11" xfId="0" applyNumberFormat="1" applyFont="1" applyFill="1" applyBorder="1" applyAlignment="1">
      <alignment horizontal="left" vertical="center" wrapText="1" indent="1"/>
    </xf>
    <xf numFmtId="3" fontId="30" fillId="0" borderId="0" xfId="0" applyNumberFormat="1" applyFont="1" applyFill="1" applyBorder="1" applyAlignment="1" applyProtection="1">
      <alignment horizontal="right" vertical="center" wrapText="1"/>
      <protection/>
    </xf>
    <xf numFmtId="3" fontId="30" fillId="0" borderId="16" xfId="0" applyNumberFormat="1" applyFont="1" applyFill="1" applyBorder="1" applyAlignment="1" applyProtection="1">
      <alignment horizontal="right" vertical="center" wrapText="1"/>
      <protection/>
    </xf>
    <xf numFmtId="3" fontId="32" fillId="0" borderId="11" xfId="0" applyNumberFormat="1" applyFont="1" applyBorder="1" applyAlignment="1">
      <alignment horizontal="left" vertical="center" wrapText="1" indent="1"/>
    </xf>
    <xf numFmtId="3" fontId="32" fillId="0" borderId="0" xfId="0" applyNumberFormat="1" applyFont="1" applyBorder="1" applyAlignment="1" applyProtection="1">
      <alignment horizontal="right" vertical="center" wrapText="1"/>
      <protection locked="0"/>
    </xf>
    <xf numFmtId="3" fontId="32" fillId="0" borderId="0" xfId="0" applyNumberFormat="1" applyFont="1" applyBorder="1" applyAlignment="1">
      <alignment horizontal="right" vertical="center" wrapText="1"/>
    </xf>
    <xf numFmtId="3" fontId="32" fillId="0" borderId="16" xfId="0" applyNumberFormat="1" applyFont="1" applyBorder="1" applyAlignment="1" applyProtection="1">
      <alignment horizontal="right" vertical="center" wrapText="1"/>
      <protection locked="0"/>
    </xf>
    <xf numFmtId="3" fontId="32" fillId="0" borderId="0" xfId="0" applyNumberFormat="1" applyFont="1" applyBorder="1" applyAlignment="1">
      <alignment vertical="center" wrapText="1"/>
    </xf>
    <xf numFmtId="3" fontId="5" fillId="4" borderId="15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right" vertical="center" wrapText="1"/>
      <protection/>
    </xf>
    <xf numFmtId="3" fontId="5" fillId="2" borderId="15" xfId="0" applyNumberFormat="1" applyFont="1" applyFill="1" applyBorder="1" applyAlignment="1">
      <alignment horizontal="right" vertical="center" wrapText="1"/>
    </xf>
    <xf numFmtId="3" fontId="30" fillId="0" borderId="11" xfId="0" applyNumberFormat="1" applyFont="1" applyBorder="1" applyAlignment="1">
      <alignment vertical="center" wrapText="1"/>
    </xf>
    <xf numFmtId="3" fontId="30" fillId="0" borderId="0" xfId="0" applyNumberFormat="1" applyFont="1" applyFill="1" applyBorder="1" applyAlignment="1">
      <alignment vertical="center" wrapText="1"/>
    </xf>
    <xf numFmtId="3" fontId="30" fillId="0" borderId="0" xfId="0" applyNumberFormat="1" applyFont="1" applyBorder="1" applyAlignment="1" applyProtection="1">
      <alignment horizontal="right" vertical="center" wrapText="1"/>
      <protection locked="0"/>
    </xf>
    <xf numFmtId="3" fontId="30" fillId="0" borderId="0" xfId="0" applyNumberFormat="1" applyFont="1" applyFill="1" applyBorder="1" applyAlignment="1">
      <alignment horizontal="center" vertical="center" wrapText="1"/>
    </xf>
    <xf numFmtId="3" fontId="30" fillId="0" borderId="16" xfId="0" applyNumberFormat="1" applyFont="1" applyBorder="1" applyAlignment="1" applyProtection="1">
      <alignment horizontal="right" vertical="center" wrapText="1"/>
      <protection locked="0"/>
    </xf>
    <xf numFmtId="3" fontId="6" fillId="0" borderId="0" xfId="0" applyNumberFormat="1" applyFont="1" applyBorder="1" applyAlignment="1">
      <alignment vertical="center" wrapText="1"/>
    </xf>
    <xf numFmtId="3" fontId="4" fillId="0" borderId="16" xfId="0" applyNumberFormat="1" applyFont="1" applyBorder="1" applyAlignment="1" applyProtection="1">
      <alignment horizontal="right" vertical="center" wrapText="1"/>
      <protection locked="0"/>
    </xf>
    <xf numFmtId="164" fontId="32" fillId="0" borderId="0" xfId="0" applyNumberFormat="1" applyFont="1" applyBorder="1" applyAlignment="1" applyProtection="1">
      <alignment horizontal="right" vertical="center" wrapText="1"/>
      <protection locked="0"/>
    </xf>
    <xf numFmtId="164" fontId="32" fillId="0" borderId="0" xfId="0" applyNumberFormat="1" applyFont="1" applyFill="1" applyBorder="1" applyAlignment="1">
      <alignment horizontal="center" vertical="center" wrapText="1"/>
    </xf>
    <xf numFmtId="164" fontId="32" fillId="0" borderId="16" xfId="0" applyNumberFormat="1" applyFont="1" applyBorder="1" applyAlignment="1" applyProtection="1">
      <alignment horizontal="right" vertical="center" wrapText="1"/>
      <protection locked="0"/>
    </xf>
    <xf numFmtId="164" fontId="0" fillId="0" borderId="0" xfId="0" applyNumberFormat="1" applyFont="1" applyFill="1" applyBorder="1" applyAlignment="1">
      <alignment horizontal="center" vertical="center" wrapText="1"/>
    </xf>
    <xf numFmtId="164" fontId="0" fillId="0" borderId="16" xfId="0" applyNumberFormat="1" applyFont="1" applyBorder="1" applyAlignment="1" applyProtection="1">
      <alignment horizontal="right" vertical="center" wrapText="1"/>
      <protection locked="0"/>
    </xf>
    <xf numFmtId="3" fontId="4" fillId="0" borderId="13" xfId="0" applyNumberFormat="1" applyFont="1" applyBorder="1" applyAlignment="1">
      <alignment vertical="center" wrapText="1"/>
    </xf>
    <xf numFmtId="3" fontId="4" fillId="21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21" borderId="14" xfId="0" applyNumberFormat="1" applyFont="1" applyFill="1" applyBorder="1" applyAlignment="1">
      <alignment horizontal="right" vertical="center" wrapText="1"/>
    </xf>
    <xf numFmtId="3" fontId="4" fillId="21" borderId="17" xfId="0" applyNumberFormat="1" applyFont="1" applyFill="1" applyBorder="1" applyAlignment="1" applyProtection="1">
      <alignment horizontal="right" vertical="center" wrapText="1"/>
      <protection locked="0"/>
    </xf>
    <xf numFmtId="3" fontId="35" fillId="0" borderId="0" xfId="0" applyNumberFormat="1" applyFont="1" applyFill="1" applyBorder="1" applyAlignment="1">
      <alignment vertical="center" wrapText="1"/>
    </xf>
    <xf numFmtId="3" fontId="35" fillId="0" borderId="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Fill="1" applyBorder="1" applyAlignment="1">
      <alignment vertical="center" wrapText="1"/>
    </xf>
    <xf numFmtId="3" fontId="34" fillId="0" borderId="0" xfId="0" applyNumberFormat="1" applyFont="1" applyFill="1" applyBorder="1" applyAlignment="1">
      <alignment horizontal="center" vertical="center" wrapText="1"/>
    </xf>
    <xf numFmtId="3" fontId="32" fillId="0" borderId="13" xfId="0" applyNumberFormat="1" applyFont="1" applyBorder="1" applyAlignment="1">
      <alignment horizontal="left" vertical="center" wrapText="1" indent="1"/>
    </xf>
    <xf numFmtId="3" fontId="32" fillId="0" borderId="14" xfId="0" applyNumberFormat="1" applyFont="1" applyFill="1" applyBorder="1" applyAlignment="1">
      <alignment vertical="center" wrapText="1"/>
    </xf>
    <xf numFmtId="3" fontId="32" fillId="0" borderId="14" xfId="0" applyNumberFormat="1" applyFont="1" applyBorder="1" applyAlignment="1" applyProtection="1">
      <alignment horizontal="right" vertical="center" wrapText="1"/>
      <protection locked="0"/>
    </xf>
    <xf numFmtId="3" fontId="32" fillId="0" borderId="14" xfId="0" applyNumberFormat="1" applyFont="1" applyFill="1" applyBorder="1" applyAlignment="1">
      <alignment horizontal="center" vertical="center" wrapText="1"/>
    </xf>
    <xf numFmtId="3" fontId="32" fillId="0" borderId="14" xfId="0" applyNumberFormat="1" applyFont="1" applyBorder="1" applyAlignment="1">
      <alignment horizontal="right" vertical="center" wrapText="1"/>
    </xf>
    <xf numFmtId="3" fontId="32" fillId="0" borderId="17" xfId="0" applyNumberFormat="1" applyFont="1" applyBorder="1" applyAlignment="1" applyProtection="1">
      <alignment horizontal="right" vertical="center" wrapText="1"/>
      <protection locked="0"/>
    </xf>
    <xf numFmtId="3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17" xfId="0" applyNumberFormat="1" applyFont="1" applyFill="1" applyBorder="1" applyAlignment="1" applyProtection="1">
      <alignment horizontal="right" vertical="center" wrapText="1"/>
      <protection/>
    </xf>
    <xf numFmtId="3" fontId="30" fillId="0" borderId="11" xfId="0" applyNumberFormat="1" applyFont="1" applyBorder="1" applyAlignment="1">
      <alignment vertical="center" wrapText="1"/>
    </xf>
    <xf numFmtId="3" fontId="3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32" fillId="0" borderId="0" xfId="0" applyNumberFormat="1" applyFont="1" applyBorder="1" applyAlignment="1" applyProtection="1">
      <alignment horizontal="right" vertical="center" wrapText="1"/>
      <protection locked="0"/>
    </xf>
    <xf numFmtId="1" fontId="0" fillId="0" borderId="0" xfId="0" applyNumberFormat="1" applyFont="1" applyBorder="1" applyAlignment="1" applyProtection="1">
      <alignment horizontal="right" vertical="center" wrapText="1"/>
      <protection locked="0"/>
    </xf>
    <xf numFmtId="3" fontId="0" fillId="0" borderId="0" xfId="0" applyNumberFormat="1" applyFont="1" applyFill="1" applyBorder="1" applyAlignment="1">
      <alignment horizontal="right" vertical="center" wrapText="1"/>
    </xf>
    <xf numFmtId="3" fontId="6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0" xfId="0" applyNumberFormat="1" applyFont="1" applyFill="1" applyBorder="1" applyAlignment="1">
      <alignment horizontal="right" vertical="center" wrapText="1"/>
    </xf>
    <xf numFmtId="3" fontId="32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0" xfId="0" applyNumberFormat="1" applyFont="1" applyFill="1" applyBorder="1" applyAlignment="1">
      <alignment horizontal="right" vertical="center" wrapText="1"/>
    </xf>
    <xf numFmtId="3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6" xfId="0" applyNumberFormat="1" applyFont="1" applyFill="1" applyBorder="1" applyAlignment="1">
      <alignment horizontal="right" vertical="center" wrapText="1"/>
    </xf>
    <xf numFmtId="3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33" fillId="0" borderId="11" xfId="0" applyNumberFormat="1" applyFont="1" applyFill="1" applyBorder="1" applyAlignment="1">
      <alignment horizontal="left" vertical="center" wrapText="1" indent="1"/>
    </xf>
    <xf numFmtId="3" fontId="3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33" fillId="0" borderId="0" xfId="0" applyNumberFormat="1" applyFont="1" applyFill="1" applyBorder="1" applyAlignment="1">
      <alignment horizontal="right" vertical="center" wrapText="1"/>
    </xf>
    <xf numFmtId="3" fontId="33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13" xfId="0" applyNumberFormat="1" applyFont="1" applyFill="1" applyBorder="1" applyAlignment="1">
      <alignment horizontal="left" vertical="center" wrapText="1" indent="1"/>
    </xf>
    <xf numFmtId="3" fontId="32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14" xfId="0" applyNumberFormat="1" applyFont="1" applyFill="1" applyBorder="1" applyAlignment="1">
      <alignment horizontal="right" vertical="center" wrapText="1"/>
    </xf>
    <xf numFmtId="3" fontId="32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34" fillId="0" borderId="11" xfId="0" applyNumberFormat="1" applyFont="1" applyFill="1" applyBorder="1" applyAlignment="1">
      <alignment horizontal="left" vertical="center" wrapText="1" indent="1"/>
    </xf>
    <xf numFmtId="3" fontId="34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34" fillId="0" borderId="0" xfId="0" applyNumberFormat="1" applyFont="1" applyFill="1" applyBorder="1" applyAlignment="1">
      <alignment horizontal="right" vertical="center" wrapText="1"/>
    </xf>
    <xf numFmtId="3" fontId="3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35" fillId="0" borderId="11" xfId="0" applyNumberFormat="1" applyFont="1" applyFill="1" applyBorder="1" applyAlignment="1">
      <alignment horizontal="left" vertical="center" wrapText="1" indent="1"/>
    </xf>
    <xf numFmtId="3" fontId="35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35" fillId="0" borderId="0" xfId="0" applyNumberFormat="1" applyFont="1" applyFill="1" applyBorder="1" applyAlignment="1">
      <alignment horizontal="right" vertical="center" wrapText="1"/>
    </xf>
    <xf numFmtId="3" fontId="35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 horizontal="right" vertical="center" wrapText="1"/>
    </xf>
    <xf numFmtId="3" fontId="36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36" fillId="21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22" borderId="0" xfId="0" applyNumberFormat="1" applyFont="1" applyFill="1" applyAlignment="1">
      <alignment vertical="center"/>
    </xf>
    <xf numFmtId="3" fontId="0" fillId="22" borderId="0" xfId="0" applyNumberFormat="1" applyFont="1" applyFill="1" applyBorder="1" applyAlignment="1">
      <alignment vertical="center" wrapText="1"/>
    </xf>
    <xf numFmtId="3" fontId="0" fillId="22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Fill="1" applyAlignment="1">
      <alignment vertical="center"/>
    </xf>
    <xf numFmtId="3" fontId="0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0" applyNumberFormat="1" applyFont="1" applyBorder="1" applyAlignment="1">
      <alignment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51"/>
  <sheetViews>
    <sheetView tabSelected="1" view="pageBreakPreview" zoomScale="70" zoomScaleNormal="70" zoomScaleSheetLayoutView="70" workbookViewId="0" topLeftCell="A1">
      <pane ySplit="4" topLeftCell="BM5" activePane="bottomLeft" state="frozen"/>
      <selection pane="topLeft" activeCell="B5" sqref="B5"/>
      <selection pane="bottomLeft" activeCell="B3" sqref="B3"/>
    </sheetView>
  </sheetViews>
  <sheetFormatPr defaultColWidth="11.421875" defaultRowHeight="12.75"/>
  <cols>
    <col min="1" max="1" width="2.140625" style="10" customWidth="1"/>
    <col min="2" max="2" width="69.7109375" style="10" customWidth="1"/>
    <col min="3" max="3" width="19.421875" style="8" customWidth="1"/>
    <col min="4" max="4" width="20.8515625" style="43" customWidth="1"/>
    <col min="5" max="5" width="5.57421875" style="8" customWidth="1"/>
    <col min="6" max="6" width="19.00390625" style="8" customWidth="1"/>
    <col min="7" max="7" width="15.7109375" style="43" customWidth="1"/>
    <col min="8" max="8" width="19.8515625" style="43" customWidth="1"/>
    <col min="9" max="9" width="22.57421875" style="43" customWidth="1"/>
    <col min="10" max="10" width="15.140625" style="43" customWidth="1"/>
    <col min="11" max="11" width="15.8515625" style="43" customWidth="1"/>
    <col min="12" max="12" width="14.28125" style="43" customWidth="1"/>
    <col min="13" max="13" width="15.00390625" style="43" customWidth="1"/>
    <col min="14" max="14" width="15.8515625" style="43" customWidth="1"/>
    <col min="15" max="15" width="15.00390625" style="43" customWidth="1"/>
    <col min="16" max="16" width="15.140625" style="43" customWidth="1"/>
    <col min="17" max="17" width="14.7109375" style="43" customWidth="1"/>
    <col min="18" max="18" width="6.28125" style="53" customWidth="1"/>
    <col min="19" max="19" width="20.57421875" style="43" customWidth="1"/>
    <col min="20" max="20" width="6.28125" style="53" customWidth="1"/>
    <col min="21" max="21" width="17.7109375" style="43" customWidth="1"/>
    <col min="22" max="16384" width="11.421875" style="10" customWidth="1"/>
  </cols>
  <sheetData>
    <row r="2" spans="2:21" s="6" customFormat="1" ht="32.25" customHeight="1">
      <c r="B2" s="160" t="s">
        <v>67</v>
      </c>
      <c r="C2" s="4"/>
      <c r="D2" s="5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45"/>
      <c r="S2" s="5"/>
      <c r="T2" s="45"/>
      <c r="U2" s="5"/>
    </row>
    <row r="3" spans="2:21" s="6" customFormat="1" ht="32.25" customHeight="1">
      <c r="B3" s="3" t="s">
        <v>0</v>
      </c>
      <c r="C3" s="4"/>
      <c r="D3" s="5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5"/>
      <c r="S3" s="5"/>
      <c r="T3" s="45"/>
      <c r="U3" s="5"/>
    </row>
    <row r="4" spans="2:21" s="1" customFormat="1" ht="23.25" customHeight="1">
      <c r="B4" s="11" t="s">
        <v>58</v>
      </c>
      <c r="C4" s="47" t="s">
        <v>59</v>
      </c>
      <c r="D4" s="13" t="s">
        <v>60</v>
      </c>
      <c r="E4" s="12"/>
      <c r="F4" s="13">
        <v>39844</v>
      </c>
      <c r="G4" s="13">
        <v>39845</v>
      </c>
      <c r="H4" s="13">
        <v>39873</v>
      </c>
      <c r="I4" s="13">
        <v>39904</v>
      </c>
      <c r="J4" s="13">
        <v>39934</v>
      </c>
      <c r="K4" s="13">
        <v>39965</v>
      </c>
      <c r="L4" s="13">
        <v>39995</v>
      </c>
      <c r="M4" s="13">
        <v>40026</v>
      </c>
      <c r="N4" s="13">
        <v>40057</v>
      </c>
      <c r="O4" s="13">
        <v>40087</v>
      </c>
      <c r="P4" s="13">
        <v>40118</v>
      </c>
      <c r="Q4" s="13">
        <v>40148</v>
      </c>
      <c r="R4" s="48"/>
      <c r="S4" s="13" t="s">
        <v>61</v>
      </c>
      <c r="T4" s="48"/>
      <c r="U4" s="13" t="s">
        <v>62</v>
      </c>
    </row>
    <row r="5" spans="1:21" ht="12.75">
      <c r="A5" s="10" t="s">
        <v>63</v>
      </c>
      <c r="B5" s="10" t="s">
        <v>64</v>
      </c>
      <c r="D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49"/>
      <c r="S5" s="14"/>
      <c r="T5" s="49"/>
      <c r="U5" s="14"/>
    </row>
    <row r="6" spans="2:21" s="1" customFormat="1" ht="29.25" customHeight="1">
      <c r="B6" s="15" t="s">
        <v>5</v>
      </c>
      <c r="C6" s="31">
        <f>C7+C19+C28+C31</f>
        <v>3951000000</v>
      </c>
      <c r="D6" s="31">
        <f>D7+D19+D28+D31</f>
        <v>2890475093</v>
      </c>
      <c r="E6" s="23"/>
      <c r="F6" s="31">
        <f aca="true" t="shared" si="0" ref="F6:Q6">F7+F19+F28+F31</f>
        <v>0</v>
      </c>
      <c r="G6" s="31">
        <f t="shared" si="0"/>
        <v>65433000</v>
      </c>
      <c r="H6" s="31">
        <f t="shared" si="0"/>
        <v>919691738</v>
      </c>
      <c r="I6" s="31">
        <f t="shared" si="0"/>
        <v>306929420</v>
      </c>
      <c r="J6" s="31">
        <f t="shared" si="0"/>
        <v>175868425</v>
      </c>
      <c r="K6" s="31">
        <f t="shared" si="0"/>
        <v>536643415</v>
      </c>
      <c r="L6" s="31">
        <f t="shared" si="0"/>
        <v>217001633</v>
      </c>
      <c r="M6" s="31">
        <f t="shared" si="0"/>
        <v>39095250</v>
      </c>
      <c r="N6" s="31">
        <f t="shared" si="0"/>
        <v>273270962</v>
      </c>
      <c r="O6" s="31">
        <f t="shared" si="0"/>
        <v>100197250</v>
      </c>
      <c r="P6" s="31">
        <f t="shared" si="0"/>
        <v>156025000</v>
      </c>
      <c r="Q6" s="31">
        <f t="shared" si="0"/>
        <v>100319000</v>
      </c>
      <c r="R6" s="50"/>
      <c r="S6" s="31">
        <f>SUM(F6:Q6)</f>
        <v>2890475093</v>
      </c>
      <c r="T6" s="50"/>
      <c r="U6" s="51">
        <f>U7+U19+U28+U31</f>
        <v>0</v>
      </c>
    </row>
    <row r="7" spans="2:21" ht="18.75" customHeight="1">
      <c r="B7" s="16" t="s">
        <v>6</v>
      </c>
      <c r="C7" s="32">
        <f>SUM(C8:C18)</f>
        <v>1075000000</v>
      </c>
      <c r="D7" s="32">
        <f>SUM(D8:D18)</f>
        <v>870144118</v>
      </c>
      <c r="E7" s="20"/>
      <c r="F7" s="32">
        <f aca="true" t="shared" si="1" ref="F7:Q7">SUM(F8:F18)</f>
        <v>0</v>
      </c>
      <c r="G7" s="32">
        <f t="shared" si="1"/>
        <v>46185000</v>
      </c>
      <c r="H7" s="32">
        <f t="shared" si="1"/>
        <v>184057788</v>
      </c>
      <c r="I7" s="32">
        <f t="shared" si="1"/>
        <v>96028000</v>
      </c>
      <c r="J7" s="32">
        <f t="shared" si="1"/>
        <v>82317635</v>
      </c>
      <c r="K7" s="32">
        <f t="shared" si="1"/>
        <v>133248000</v>
      </c>
      <c r="L7" s="32">
        <f t="shared" si="1"/>
        <v>106105183</v>
      </c>
      <c r="M7" s="32">
        <f t="shared" si="1"/>
        <v>27857000</v>
      </c>
      <c r="N7" s="32">
        <f t="shared" si="1"/>
        <v>67520512</v>
      </c>
      <c r="O7" s="32">
        <f t="shared" si="1"/>
        <v>45260000</v>
      </c>
      <c r="P7" s="32">
        <f t="shared" si="1"/>
        <v>69276000</v>
      </c>
      <c r="Q7" s="32">
        <f t="shared" si="1"/>
        <v>12289000</v>
      </c>
      <c r="R7" s="49"/>
      <c r="S7" s="32">
        <f aca="true" t="shared" si="2" ref="S7:S18">SUM(G7:Q7)</f>
        <v>870144118</v>
      </c>
      <c r="T7" s="49"/>
      <c r="U7" s="52">
        <f>U8+U9+U10+U11+U12+U13+U14+U15+U16+U17+U18</f>
        <v>0</v>
      </c>
    </row>
    <row r="8" spans="2:21" s="8" customFormat="1" ht="18.75" customHeight="1">
      <c r="B8" s="21" t="s">
        <v>7</v>
      </c>
      <c r="C8" s="8">
        <v>200000000</v>
      </c>
      <c r="D8" s="41">
        <f aca="true" t="shared" si="3" ref="D8:D18">S8+U8</f>
        <v>181767000</v>
      </c>
      <c r="F8" s="2">
        <v>0</v>
      </c>
      <c r="G8" s="2">
        <v>9760000</v>
      </c>
      <c r="H8" s="2">
        <v>34760000</v>
      </c>
      <c r="I8" s="2">
        <v>15412000</v>
      </c>
      <c r="J8" s="2">
        <v>9360000</v>
      </c>
      <c r="K8" s="2">
        <v>9350000</v>
      </c>
      <c r="L8" s="2">
        <v>81130000</v>
      </c>
      <c r="M8" s="2">
        <v>200000</v>
      </c>
      <c r="N8" s="2">
        <v>670000</v>
      </c>
      <c r="O8" s="2">
        <v>11000000</v>
      </c>
      <c r="P8" s="2">
        <v>10125000</v>
      </c>
      <c r="Q8" s="2">
        <v>0</v>
      </c>
      <c r="R8" s="53"/>
      <c r="S8" s="123">
        <f t="shared" si="2"/>
        <v>181767000</v>
      </c>
      <c r="T8" s="53"/>
      <c r="U8" s="124"/>
    </row>
    <row r="9" spans="2:21" s="8" customFormat="1" ht="18.75" customHeight="1">
      <c r="B9" s="21" t="s">
        <v>8</v>
      </c>
      <c r="C9" s="8">
        <v>200000000</v>
      </c>
      <c r="D9" s="41">
        <f t="shared" si="3"/>
        <v>245400000</v>
      </c>
      <c r="F9" s="2">
        <v>0</v>
      </c>
      <c r="G9" s="2">
        <v>25280000</v>
      </c>
      <c r="H9" s="2">
        <v>34890000</v>
      </c>
      <c r="I9" s="2">
        <v>66160000</v>
      </c>
      <c r="J9" s="2">
        <v>10260000</v>
      </c>
      <c r="K9" s="2">
        <v>17500000</v>
      </c>
      <c r="L9" s="2">
        <v>5750000</v>
      </c>
      <c r="M9" s="2">
        <v>11000000</v>
      </c>
      <c r="N9" s="2">
        <v>37180000</v>
      </c>
      <c r="O9" s="2">
        <v>3330000</v>
      </c>
      <c r="P9" s="2">
        <v>24750000</v>
      </c>
      <c r="Q9" s="2">
        <v>9300000</v>
      </c>
      <c r="R9" s="53"/>
      <c r="S9" s="123">
        <f t="shared" si="2"/>
        <v>245400000</v>
      </c>
      <c r="T9" s="53"/>
      <c r="U9" s="124"/>
    </row>
    <row r="10" spans="2:21" s="71" customFormat="1" ht="18.75" customHeight="1">
      <c r="B10" s="70" t="s">
        <v>9</v>
      </c>
      <c r="C10" s="71">
        <v>100000000</v>
      </c>
      <c r="D10" s="125">
        <f t="shared" si="3"/>
        <v>52135000</v>
      </c>
      <c r="F10" s="2">
        <v>0</v>
      </c>
      <c r="G10" s="2">
        <v>0</v>
      </c>
      <c r="H10" s="2">
        <v>5436000</v>
      </c>
      <c r="I10" s="2">
        <v>0</v>
      </c>
      <c r="J10" s="2">
        <v>0</v>
      </c>
      <c r="K10" s="2">
        <v>19400000</v>
      </c>
      <c r="L10" s="2">
        <v>9170000</v>
      </c>
      <c r="M10" s="2">
        <v>5500000</v>
      </c>
      <c r="N10" s="2">
        <v>5000000</v>
      </c>
      <c r="O10" s="2">
        <v>0</v>
      </c>
      <c r="P10" s="2">
        <v>5640000</v>
      </c>
      <c r="Q10" s="2">
        <v>1989000</v>
      </c>
      <c r="R10" s="73"/>
      <c r="S10" s="126">
        <f t="shared" si="2"/>
        <v>52135000</v>
      </c>
      <c r="T10" s="73"/>
      <c r="U10" s="127"/>
    </row>
    <row r="11" spans="2:21" s="8" customFormat="1" ht="18.75" customHeight="1">
      <c r="B11" s="21" t="s">
        <v>10</v>
      </c>
      <c r="C11" s="8">
        <v>150000000</v>
      </c>
      <c r="D11" s="41">
        <f t="shared" si="3"/>
        <v>190790000</v>
      </c>
      <c r="F11" s="2">
        <v>0</v>
      </c>
      <c r="G11" s="2">
        <v>0</v>
      </c>
      <c r="H11" s="2">
        <v>29600000</v>
      </c>
      <c r="I11" s="2">
        <v>0</v>
      </c>
      <c r="J11" s="2">
        <v>30485000</v>
      </c>
      <c r="K11" s="2">
        <v>74240000</v>
      </c>
      <c r="L11" s="2">
        <v>0</v>
      </c>
      <c r="M11" s="2">
        <v>0</v>
      </c>
      <c r="N11" s="2">
        <v>19700000</v>
      </c>
      <c r="O11" s="2">
        <v>28665000</v>
      </c>
      <c r="P11" s="2">
        <v>8100000</v>
      </c>
      <c r="Q11" s="2">
        <v>0</v>
      </c>
      <c r="R11" s="53"/>
      <c r="S11" s="123">
        <f t="shared" si="2"/>
        <v>190790000</v>
      </c>
      <c r="T11" s="53"/>
      <c r="U11" s="124"/>
    </row>
    <row r="12" spans="2:21" s="71" customFormat="1" ht="30.75" customHeight="1">
      <c r="B12" s="70" t="s">
        <v>11</v>
      </c>
      <c r="C12" s="71">
        <v>70000000</v>
      </c>
      <c r="D12" s="125">
        <f t="shared" si="3"/>
        <v>71100000</v>
      </c>
      <c r="F12" s="2">
        <v>0</v>
      </c>
      <c r="G12" s="2">
        <v>0</v>
      </c>
      <c r="H12" s="2">
        <v>46100000</v>
      </c>
      <c r="I12" s="2">
        <v>0</v>
      </c>
      <c r="J12" s="2">
        <v>15000000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10000000</v>
      </c>
      <c r="Q12" s="2">
        <v>0</v>
      </c>
      <c r="R12" s="73"/>
      <c r="S12" s="126">
        <f t="shared" si="2"/>
        <v>71100000</v>
      </c>
      <c r="T12" s="73"/>
      <c r="U12" s="127"/>
    </row>
    <row r="13" spans="2:21" ht="18.75" customHeight="1">
      <c r="B13" s="17" t="s">
        <v>12</v>
      </c>
      <c r="C13" s="8">
        <v>100000000</v>
      </c>
      <c r="D13" s="33">
        <f t="shared" si="3"/>
        <v>29389000</v>
      </c>
      <c r="F13" s="2">
        <v>0</v>
      </c>
      <c r="G13" s="2">
        <v>2995000</v>
      </c>
      <c r="H13" s="2">
        <v>12507000</v>
      </c>
      <c r="I13" s="2">
        <v>3382000</v>
      </c>
      <c r="J13" s="2">
        <v>2870000</v>
      </c>
      <c r="K13" s="2">
        <v>4620000</v>
      </c>
      <c r="L13" s="2">
        <v>785000</v>
      </c>
      <c r="M13" s="2">
        <v>300000</v>
      </c>
      <c r="N13" s="2">
        <v>1480000</v>
      </c>
      <c r="O13" s="2">
        <v>450000</v>
      </c>
      <c r="P13" s="2">
        <v>0</v>
      </c>
      <c r="Q13" s="2">
        <v>0</v>
      </c>
      <c r="S13" s="54">
        <f t="shared" si="2"/>
        <v>29389000</v>
      </c>
      <c r="U13" s="55"/>
    </row>
    <row r="14" spans="2:21" s="8" customFormat="1" ht="18.75" customHeight="1">
      <c r="B14" s="21" t="s">
        <v>13</v>
      </c>
      <c r="C14" s="8">
        <v>50000000</v>
      </c>
      <c r="D14" s="41">
        <f t="shared" si="3"/>
        <v>43000000</v>
      </c>
      <c r="F14" s="2">
        <v>0</v>
      </c>
      <c r="G14" s="2">
        <v>7650000</v>
      </c>
      <c r="H14" s="2">
        <v>11650000</v>
      </c>
      <c r="I14" s="2">
        <v>5700000</v>
      </c>
      <c r="J14" s="2">
        <v>10200000</v>
      </c>
      <c r="K14" s="2">
        <v>800000</v>
      </c>
      <c r="L14" s="2">
        <v>5500000</v>
      </c>
      <c r="M14" s="2">
        <v>0</v>
      </c>
      <c r="N14" s="2">
        <v>0</v>
      </c>
      <c r="O14" s="2">
        <v>500000</v>
      </c>
      <c r="P14" s="2">
        <v>0</v>
      </c>
      <c r="Q14" s="2">
        <v>1000000</v>
      </c>
      <c r="R14" s="53"/>
      <c r="S14" s="123">
        <f t="shared" si="2"/>
        <v>43000000</v>
      </c>
      <c r="T14" s="53"/>
      <c r="U14" s="124"/>
    </row>
    <row r="15" spans="2:21" s="57" customFormat="1" ht="18.75" customHeight="1">
      <c r="B15" s="75" t="s">
        <v>1</v>
      </c>
      <c r="C15" s="57">
        <v>75000000</v>
      </c>
      <c r="D15" s="120">
        <f t="shared" si="3"/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59"/>
      <c r="S15" s="128">
        <f t="shared" si="2"/>
        <v>0</v>
      </c>
      <c r="T15" s="59"/>
      <c r="U15" s="129"/>
    </row>
    <row r="16" spans="2:21" s="8" customFormat="1" ht="18.75" customHeight="1">
      <c r="B16" s="21" t="s">
        <v>2</v>
      </c>
      <c r="C16" s="8">
        <v>30000000</v>
      </c>
      <c r="D16" s="41">
        <f t="shared" si="3"/>
        <v>26748075</v>
      </c>
      <c r="F16" s="2">
        <v>0</v>
      </c>
      <c r="G16" s="2">
        <v>500000</v>
      </c>
      <c r="H16" s="2">
        <v>5225788</v>
      </c>
      <c r="I16" s="2">
        <v>3441000</v>
      </c>
      <c r="J16" s="2">
        <v>2896700</v>
      </c>
      <c r="K16" s="2">
        <v>6368000</v>
      </c>
      <c r="L16" s="2">
        <v>2119000</v>
      </c>
      <c r="M16" s="2">
        <v>964000</v>
      </c>
      <c r="N16" s="2">
        <v>3278587</v>
      </c>
      <c r="O16" s="2">
        <v>1315000</v>
      </c>
      <c r="P16" s="2">
        <v>640000</v>
      </c>
      <c r="Q16" s="2">
        <v>0</v>
      </c>
      <c r="R16" s="53"/>
      <c r="S16" s="123">
        <f t="shared" si="2"/>
        <v>26748075</v>
      </c>
      <c r="T16" s="53"/>
      <c r="U16" s="124"/>
    </row>
    <row r="17" spans="2:21" s="71" customFormat="1" ht="18.75" customHeight="1">
      <c r="B17" s="70" t="s">
        <v>14</v>
      </c>
      <c r="C17" s="71">
        <v>30000000</v>
      </c>
      <c r="D17" s="125">
        <f t="shared" si="3"/>
        <v>960000</v>
      </c>
      <c r="F17" s="2">
        <v>0</v>
      </c>
      <c r="G17" s="2">
        <v>0</v>
      </c>
      <c r="H17" s="2">
        <v>60000</v>
      </c>
      <c r="I17" s="2">
        <v>200000</v>
      </c>
      <c r="J17" s="2">
        <v>300000</v>
      </c>
      <c r="K17" s="2">
        <v>300000</v>
      </c>
      <c r="L17" s="2">
        <v>100000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73"/>
      <c r="S17" s="126">
        <f t="shared" si="2"/>
        <v>960000</v>
      </c>
      <c r="T17" s="73"/>
      <c r="U17" s="127"/>
    </row>
    <row r="18" spans="2:21" s="8" customFormat="1" ht="18.75" customHeight="1">
      <c r="B18" s="21" t="s">
        <v>15</v>
      </c>
      <c r="C18" s="8">
        <v>70000000</v>
      </c>
      <c r="D18" s="41">
        <f t="shared" si="3"/>
        <v>28855043</v>
      </c>
      <c r="F18" s="2">
        <v>0</v>
      </c>
      <c r="G18" s="2">
        <v>0</v>
      </c>
      <c r="H18" s="2">
        <v>3829000</v>
      </c>
      <c r="I18" s="2">
        <v>1733000</v>
      </c>
      <c r="J18" s="2">
        <v>945935</v>
      </c>
      <c r="K18" s="2">
        <v>670000</v>
      </c>
      <c r="L18" s="2">
        <v>1551183</v>
      </c>
      <c r="M18" s="2">
        <v>9893000</v>
      </c>
      <c r="N18" s="2">
        <v>211925</v>
      </c>
      <c r="O18" s="2">
        <v>0</v>
      </c>
      <c r="P18" s="2">
        <v>10021000</v>
      </c>
      <c r="Q18" s="2">
        <v>0</v>
      </c>
      <c r="R18" s="53"/>
      <c r="S18" s="123">
        <f t="shared" si="2"/>
        <v>28855043</v>
      </c>
      <c r="T18" s="53"/>
      <c r="U18" s="124"/>
    </row>
    <row r="19" spans="2:21" s="8" customFormat="1" ht="18.75" customHeight="1">
      <c r="B19" s="24" t="s">
        <v>16</v>
      </c>
      <c r="C19" s="86">
        <f>C20+C21+C22+C23+C24+C25+C26+C27</f>
        <v>731000000</v>
      </c>
      <c r="D19" s="86">
        <f>D20+D21+D22+D23+D24+D25+D26+D27</f>
        <v>412279000</v>
      </c>
      <c r="E19" s="20"/>
      <c r="F19" s="86">
        <f aca="true" t="shared" si="4" ref="F19:Q19">F20+F21+F22+F23+F24+F25+F26+F27</f>
        <v>0</v>
      </c>
      <c r="G19" s="86">
        <f t="shared" si="4"/>
        <v>13400000</v>
      </c>
      <c r="H19" s="86">
        <f t="shared" si="4"/>
        <v>76397850</v>
      </c>
      <c r="I19" s="86">
        <f t="shared" si="4"/>
        <v>31384850</v>
      </c>
      <c r="J19" s="86">
        <f t="shared" si="4"/>
        <v>21051850</v>
      </c>
      <c r="K19" s="86">
        <f t="shared" si="4"/>
        <v>80643850</v>
      </c>
      <c r="L19" s="86">
        <f t="shared" si="4"/>
        <v>20468850</v>
      </c>
      <c r="M19" s="86">
        <f t="shared" si="4"/>
        <v>2109250</v>
      </c>
      <c r="N19" s="86">
        <f t="shared" si="4"/>
        <v>70683250</v>
      </c>
      <c r="O19" s="86">
        <f t="shared" si="4"/>
        <v>30940250</v>
      </c>
      <c r="P19" s="86">
        <f t="shared" si="4"/>
        <v>46699000</v>
      </c>
      <c r="Q19" s="86">
        <f t="shared" si="4"/>
        <v>18500000</v>
      </c>
      <c r="R19" s="49"/>
      <c r="S19" s="86">
        <f>SUM(F19:Q19)</f>
        <v>412279000</v>
      </c>
      <c r="T19" s="49"/>
      <c r="U19" s="130">
        <f>U20+U21+U22+U23+U24+U25+U26+U27</f>
        <v>0</v>
      </c>
    </row>
    <row r="20" spans="2:21" s="57" customFormat="1" ht="18.75" customHeight="1">
      <c r="B20" s="75" t="s">
        <v>17</v>
      </c>
      <c r="C20" s="57">
        <v>75000000</v>
      </c>
      <c r="D20" s="120">
        <f aca="true" t="shared" si="5" ref="D20:D27">S20+U20</f>
        <v>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59"/>
      <c r="S20" s="128">
        <f aca="true" t="shared" si="6" ref="S20:S26">SUM(G20:Q20)</f>
        <v>0</v>
      </c>
      <c r="T20" s="59"/>
      <c r="U20" s="129"/>
    </row>
    <row r="21" spans="2:21" s="71" customFormat="1" ht="18.75" customHeight="1">
      <c r="B21" s="70" t="s">
        <v>18</v>
      </c>
      <c r="C21" s="71">
        <v>220000000</v>
      </c>
      <c r="D21" s="125">
        <f t="shared" si="5"/>
        <v>64958000</v>
      </c>
      <c r="F21" s="2">
        <v>0</v>
      </c>
      <c r="G21" s="2">
        <v>4418000</v>
      </c>
      <c r="H21" s="2">
        <v>2342850</v>
      </c>
      <c r="I21" s="2">
        <v>5590850</v>
      </c>
      <c r="J21" s="2">
        <v>3801850</v>
      </c>
      <c r="K21" s="2">
        <v>8355850</v>
      </c>
      <c r="L21" s="2">
        <v>2692850</v>
      </c>
      <c r="M21" s="2">
        <v>2109250</v>
      </c>
      <c r="N21" s="2">
        <v>13412250</v>
      </c>
      <c r="O21" s="2">
        <v>3734250</v>
      </c>
      <c r="P21" s="2">
        <v>3000000</v>
      </c>
      <c r="Q21" s="2">
        <v>15500000</v>
      </c>
      <c r="R21" s="73"/>
      <c r="S21" s="126">
        <f t="shared" si="6"/>
        <v>64958000</v>
      </c>
      <c r="T21" s="73"/>
      <c r="U21" s="127"/>
    </row>
    <row r="22" spans="2:21" s="8" customFormat="1" ht="18.75" customHeight="1">
      <c r="B22" s="21" t="s">
        <v>19</v>
      </c>
      <c r="C22" s="8">
        <v>0</v>
      </c>
      <c r="D22" s="41">
        <f t="shared" si="5"/>
        <v>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53"/>
      <c r="S22" s="123">
        <f t="shared" si="6"/>
        <v>0</v>
      </c>
      <c r="T22" s="53"/>
      <c r="U22" s="131"/>
    </row>
    <row r="23" spans="2:21" s="8" customFormat="1" ht="18.75" customHeight="1">
      <c r="B23" s="21" t="s">
        <v>20</v>
      </c>
      <c r="C23" s="8">
        <v>140000000</v>
      </c>
      <c r="D23" s="41">
        <f t="shared" si="5"/>
        <v>122738000</v>
      </c>
      <c r="F23" s="2">
        <v>0</v>
      </c>
      <c r="G23" s="2">
        <v>7932000</v>
      </c>
      <c r="H23" s="2">
        <v>37687000</v>
      </c>
      <c r="I23" s="2">
        <v>20694000</v>
      </c>
      <c r="J23" s="2">
        <v>2800000</v>
      </c>
      <c r="K23" s="2">
        <v>32768000</v>
      </c>
      <c r="L23" s="2">
        <v>9276000</v>
      </c>
      <c r="M23" s="2">
        <v>0</v>
      </c>
      <c r="N23" s="2">
        <v>2881000</v>
      </c>
      <c r="O23" s="2">
        <v>3951000</v>
      </c>
      <c r="P23" s="2">
        <v>1749000</v>
      </c>
      <c r="Q23" s="2">
        <v>3000000</v>
      </c>
      <c r="R23" s="53"/>
      <c r="S23" s="123">
        <f t="shared" si="6"/>
        <v>122738000</v>
      </c>
      <c r="T23" s="53"/>
      <c r="U23" s="124"/>
    </row>
    <row r="24" spans="2:21" s="71" customFormat="1" ht="18.75" customHeight="1">
      <c r="B24" s="70" t="s">
        <v>21</v>
      </c>
      <c r="C24" s="71">
        <v>30000000</v>
      </c>
      <c r="D24" s="125">
        <f t="shared" si="5"/>
        <v>17893000</v>
      </c>
      <c r="F24" s="2">
        <v>0</v>
      </c>
      <c r="G24" s="2">
        <v>1050000</v>
      </c>
      <c r="H24" s="2">
        <v>9058000</v>
      </c>
      <c r="I24" s="2">
        <v>600000</v>
      </c>
      <c r="J24" s="2">
        <v>1200000</v>
      </c>
      <c r="K24" s="2">
        <v>1010000</v>
      </c>
      <c r="L24" s="2">
        <v>0</v>
      </c>
      <c r="M24" s="2">
        <v>0</v>
      </c>
      <c r="N24" s="2">
        <v>600000</v>
      </c>
      <c r="O24" s="2">
        <v>4375000</v>
      </c>
      <c r="P24" s="2">
        <v>0</v>
      </c>
      <c r="Q24" s="2">
        <v>0</v>
      </c>
      <c r="R24" s="73"/>
      <c r="S24" s="126">
        <f t="shared" si="6"/>
        <v>17893000</v>
      </c>
      <c r="T24" s="73"/>
      <c r="U24" s="127"/>
    </row>
    <row r="25" spans="2:21" s="57" customFormat="1" ht="18.75" customHeight="1">
      <c r="B25" s="75" t="s">
        <v>22</v>
      </c>
      <c r="C25" s="57">
        <v>86000000</v>
      </c>
      <c r="D25" s="120">
        <f t="shared" si="5"/>
        <v>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59"/>
      <c r="S25" s="128">
        <f t="shared" si="6"/>
        <v>0</v>
      </c>
      <c r="T25" s="59"/>
      <c r="U25" s="129"/>
    </row>
    <row r="26" spans="2:21" s="57" customFormat="1" ht="18.75" customHeight="1">
      <c r="B26" s="75" t="s">
        <v>23</v>
      </c>
      <c r="C26" s="57">
        <v>70000000</v>
      </c>
      <c r="D26" s="120">
        <f t="shared" si="5"/>
        <v>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59"/>
      <c r="S26" s="128">
        <f t="shared" si="6"/>
        <v>0</v>
      </c>
      <c r="T26" s="59"/>
      <c r="U26" s="129"/>
    </row>
    <row r="27" spans="2:21" s="64" customFormat="1" ht="18.75" customHeight="1">
      <c r="B27" s="132" t="s">
        <v>24</v>
      </c>
      <c r="C27" s="64">
        <v>110000000</v>
      </c>
      <c r="D27" s="133">
        <f t="shared" si="5"/>
        <v>206690000</v>
      </c>
      <c r="F27" s="154">
        <v>0</v>
      </c>
      <c r="G27" s="154">
        <v>0</v>
      </c>
      <c r="H27" s="154">
        <v>27310000</v>
      </c>
      <c r="I27" s="154">
        <v>4500000</v>
      </c>
      <c r="J27" s="154">
        <v>13250000</v>
      </c>
      <c r="K27" s="154">
        <v>38510000</v>
      </c>
      <c r="L27" s="154">
        <v>8500000</v>
      </c>
      <c r="M27" s="154">
        <v>0</v>
      </c>
      <c r="N27" s="154">
        <v>53790000</v>
      </c>
      <c r="O27" s="154">
        <v>18880000</v>
      </c>
      <c r="P27" s="154">
        <v>41950000</v>
      </c>
      <c r="Q27" s="154">
        <v>0</v>
      </c>
      <c r="R27" s="66"/>
      <c r="S27" s="134">
        <f>SUM(F27:Q27)</f>
        <v>206690000</v>
      </c>
      <c r="T27" s="66"/>
      <c r="U27" s="135"/>
    </row>
    <row r="28" spans="2:21" s="8" customFormat="1" ht="18.75" customHeight="1">
      <c r="B28" s="24" t="s">
        <v>25</v>
      </c>
      <c r="C28" s="86">
        <f>C29+C30</f>
        <v>1525000000</v>
      </c>
      <c r="D28" s="86">
        <f>D29+D30</f>
        <v>1262360000</v>
      </c>
      <c r="E28" s="20"/>
      <c r="F28" s="86">
        <f aca="true" t="shared" si="7" ref="F28:Q28">F29+F30</f>
        <v>0</v>
      </c>
      <c r="G28" s="86">
        <f t="shared" si="7"/>
        <v>0</v>
      </c>
      <c r="H28" s="86">
        <f t="shared" si="7"/>
        <v>472300000</v>
      </c>
      <c r="I28" s="86">
        <f t="shared" si="7"/>
        <v>133800000</v>
      </c>
      <c r="J28" s="86">
        <f t="shared" si="7"/>
        <v>45600000</v>
      </c>
      <c r="K28" s="86">
        <f t="shared" si="7"/>
        <v>291300000</v>
      </c>
      <c r="L28" s="86">
        <f t="shared" si="7"/>
        <v>81350000</v>
      </c>
      <c r="M28" s="86">
        <f t="shared" si="7"/>
        <v>1880000</v>
      </c>
      <c r="N28" s="86">
        <f t="shared" si="7"/>
        <v>110400000</v>
      </c>
      <c r="O28" s="86">
        <f t="shared" si="7"/>
        <v>17630000</v>
      </c>
      <c r="P28" s="86">
        <f t="shared" si="7"/>
        <v>39000000</v>
      </c>
      <c r="Q28" s="86">
        <f t="shared" si="7"/>
        <v>69100000</v>
      </c>
      <c r="R28" s="49"/>
      <c r="S28" s="86">
        <f>SUM(F28:Q28)</f>
        <v>1262360000</v>
      </c>
      <c r="T28" s="49"/>
      <c r="U28" s="130">
        <f>U29+U30</f>
        <v>0</v>
      </c>
    </row>
    <row r="29" spans="2:21" s="71" customFormat="1" ht="18.75" customHeight="1">
      <c r="B29" s="70" t="s">
        <v>26</v>
      </c>
      <c r="C29" s="71">
        <v>1425000000</v>
      </c>
      <c r="D29" s="72">
        <f aca="true" t="shared" si="8" ref="D29:D35">S29+U29</f>
        <v>1262360000</v>
      </c>
      <c r="G29" s="72"/>
      <c r="H29" s="72">
        <v>472300000</v>
      </c>
      <c r="I29" s="72">
        <v>133800000</v>
      </c>
      <c r="J29" s="72">
        <v>45600000</v>
      </c>
      <c r="K29" s="72">
        <v>291300000</v>
      </c>
      <c r="L29" s="72">
        <v>81350000</v>
      </c>
      <c r="M29" s="72">
        <v>1880000</v>
      </c>
      <c r="N29" s="73">
        <v>110400000</v>
      </c>
      <c r="O29" s="72">
        <v>17630000</v>
      </c>
      <c r="P29" s="72">
        <v>39000000</v>
      </c>
      <c r="Q29" s="72">
        <v>69100000</v>
      </c>
      <c r="R29" s="73"/>
      <c r="S29" s="72">
        <f>SUM(F29:Q29)</f>
        <v>1262360000</v>
      </c>
      <c r="T29" s="73"/>
      <c r="U29" s="74"/>
    </row>
    <row r="30" spans="2:21" s="57" customFormat="1" ht="18.75" customHeight="1">
      <c r="B30" s="75" t="s">
        <v>27</v>
      </c>
      <c r="C30" s="57">
        <v>100000000</v>
      </c>
      <c r="D30" s="76">
        <f t="shared" si="8"/>
        <v>0</v>
      </c>
      <c r="G30" s="76"/>
      <c r="H30" s="59"/>
      <c r="I30" s="59"/>
      <c r="J30" s="59"/>
      <c r="K30" s="59"/>
      <c r="L30" s="59"/>
      <c r="M30" s="59"/>
      <c r="N30" s="76"/>
      <c r="O30" s="76"/>
      <c r="P30" s="76"/>
      <c r="Q30" s="76"/>
      <c r="R30" s="59"/>
      <c r="S30" s="76">
        <f aca="true" t="shared" si="9" ref="S30:S35">SUM(G30:Q30)</f>
        <v>0</v>
      </c>
      <c r="T30" s="59"/>
      <c r="U30" s="77"/>
    </row>
    <row r="31" spans="2:21" s="8" customFormat="1" ht="18.75" customHeight="1">
      <c r="B31" s="24" t="s">
        <v>28</v>
      </c>
      <c r="C31" s="41">
        <f>SUM(C32:C35)</f>
        <v>620000000</v>
      </c>
      <c r="D31" s="41">
        <f t="shared" si="8"/>
        <v>345691975</v>
      </c>
      <c r="E31" s="20"/>
      <c r="F31" s="86">
        <f aca="true" t="shared" si="10" ref="F31:Q31">F32+F33+F34+F35</f>
        <v>0</v>
      </c>
      <c r="G31" s="86">
        <f t="shared" si="10"/>
        <v>5848000</v>
      </c>
      <c r="H31" s="86">
        <f t="shared" si="10"/>
        <v>186936100</v>
      </c>
      <c r="I31" s="86">
        <f t="shared" si="10"/>
        <v>45716570</v>
      </c>
      <c r="J31" s="86">
        <f t="shared" si="10"/>
        <v>26898940</v>
      </c>
      <c r="K31" s="86">
        <f t="shared" si="10"/>
        <v>31451565</v>
      </c>
      <c r="L31" s="86">
        <f t="shared" si="10"/>
        <v>9077600</v>
      </c>
      <c r="M31" s="86">
        <f t="shared" si="10"/>
        <v>7249000</v>
      </c>
      <c r="N31" s="86">
        <f t="shared" si="10"/>
        <v>24667200</v>
      </c>
      <c r="O31" s="86">
        <f t="shared" si="10"/>
        <v>6367000</v>
      </c>
      <c r="P31" s="86">
        <f t="shared" si="10"/>
        <v>1050000</v>
      </c>
      <c r="Q31" s="86">
        <f t="shared" si="10"/>
        <v>430000</v>
      </c>
      <c r="R31" s="49"/>
      <c r="S31" s="86">
        <f t="shared" si="9"/>
        <v>345691975</v>
      </c>
      <c r="T31" s="49"/>
      <c r="U31" s="130">
        <f>U32+U33+U34+U35</f>
        <v>0</v>
      </c>
    </row>
    <row r="32" spans="2:21" s="71" customFormat="1" ht="18.75" customHeight="1">
      <c r="B32" s="70" t="s">
        <v>29</v>
      </c>
      <c r="C32" s="71">
        <v>80000000</v>
      </c>
      <c r="D32" s="125">
        <f t="shared" si="8"/>
        <v>50000000</v>
      </c>
      <c r="F32" s="155">
        <v>0</v>
      </c>
      <c r="G32" s="156">
        <v>0</v>
      </c>
      <c r="H32" s="156">
        <v>150000</v>
      </c>
      <c r="I32" s="156">
        <v>18661570</v>
      </c>
      <c r="J32" s="156">
        <v>5607540</v>
      </c>
      <c r="K32" s="156">
        <v>3975290</v>
      </c>
      <c r="L32" s="156">
        <v>1335600</v>
      </c>
      <c r="M32" s="156">
        <v>99000</v>
      </c>
      <c r="N32" s="156">
        <v>15120000</v>
      </c>
      <c r="O32" s="156">
        <v>5051000</v>
      </c>
      <c r="P32" s="156"/>
      <c r="Q32" s="156"/>
      <c r="R32" s="73"/>
      <c r="S32" s="126">
        <f t="shared" si="9"/>
        <v>50000000</v>
      </c>
      <c r="T32" s="73"/>
      <c r="U32" s="127"/>
    </row>
    <row r="33" spans="2:21" s="8" customFormat="1" ht="18.75" customHeight="1">
      <c r="B33" s="21" t="s">
        <v>30</v>
      </c>
      <c r="C33" s="8">
        <v>100000000</v>
      </c>
      <c r="D33" s="8">
        <f t="shared" si="8"/>
        <v>63343700</v>
      </c>
      <c r="F33" s="2">
        <v>0</v>
      </c>
      <c r="G33" s="2">
        <v>3750000</v>
      </c>
      <c r="H33" s="2">
        <v>16036100</v>
      </c>
      <c r="I33" s="2">
        <v>15503000</v>
      </c>
      <c r="J33" s="2">
        <v>8645400</v>
      </c>
      <c r="K33" s="2">
        <v>10548000</v>
      </c>
      <c r="L33" s="2">
        <v>1526000</v>
      </c>
      <c r="M33" s="2">
        <v>2000000</v>
      </c>
      <c r="N33" s="2">
        <v>2789200</v>
      </c>
      <c r="O33" s="2">
        <v>1066000</v>
      </c>
      <c r="P33" s="2">
        <v>1050000</v>
      </c>
      <c r="Q33" s="2">
        <v>430000</v>
      </c>
      <c r="R33" s="53"/>
      <c r="S33" s="123">
        <f t="shared" si="9"/>
        <v>63343700</v>
      </c>
      <c r="T33" s="53"/>
      <c r="U33" s="124"/>
    </row>
    <row r="34" spans="2:21" s="8" customFormat="1" ht="18.75" customHeight="1">
      <c r="B34" s="21" t="s">
        <v>31</v>
      </c>
      <c r="C34" s="8">
        <v>220000000</v>
      </c>
      <c r="D34" s="41">
        <f t="shared" si="8"/>
        <v>220000000</v>
      </c>
      <c r="F34" s="154">
        <v>0</v>
      </c>
      <c r="G34" s="154">
        <v>0</v>
      </c>
      <c r="H34" s="154">
        <v>170000000</v>
      </c>
      <c r="I34" s="154">
        <v>11000000</v>
      </c>
      <c r="J34" s="154">
        <v>12000000</v>
      </c>
      <c r="K34" s="154">
        <v>12000000</v>
      </c>
      <c r="L34" s="154">
        <v>5000000</v>
      </c>
      <c r="M34" s="154">
        <v>5000000</v>
      </c>
      <c r="N34" s="154">
        <v>5000000</v>
      </c>
      <c r="O34" s="154">
        <v>0</v>
      </c>
      <c r="P34" s="154">
        <v>0</v>
      </c>
      <c r="Q34" s="154">
        <v>0</v>
      </c>
      <c r="R34" s="53"/>
      <c r="S34" s="123">
        <f t="shared" si="9"/>
        <v>220000000</v>
      </c>
      <c r="T34" s="53"/>
      <c r="U34" s="131"/>
    </row>
    <row r="35" spans="2:21" s="71" customFormat="1" ht="18.75" customHeight="1">
      <c r="B35" s="136" t="s">
        <v>32</v>
      </c>
      <c r="C35" s="112">
        <v>220000000</v>
      </c>
      <c r="D35" s="137">
        <f t="shared" si="8"/>
        <v>12348275</v>
      </c>
      <c r="E35" s="112"/>
      <c r="F35" s="2">
        <v>0</v>
      </c>
      <c r="G35" s="2">
        <v>2098000</v>
      </c>
      <c r="H35" s="2">
        <v>750000</v>
      </c>
      <c r="I35" s="2">
        <v>552000</v>
      </c>
      <c r="J35" s="2">
        <v>646000</v>
      </c>
      <c r="K35" s="2">
        <v>4928275</v>
      </c>
      <c r="L35" s="2">
        <v>1216000</v>
      </c>
      <c r="M35" s="2">
        <v>150000</v>
      </c>
      <c r="N35" s="2">
        <v>1758000</v>
      </c>
      <c r="O35" s="2">
        <v>250000</v>
      </c>
      <c r="P35" s="2">
        <v>0</v>
      </c>
      <c r="Q35" s="2">
        <v>0</v>
      </c>
      <c r="R35" s="112"/>
      <c r="S35" s="138">
        <f t="shared" si="9"/>
        <v>12348275</v>
      </c>
      <c r="T35" s="114"/>
      <c r="U35" s="139"/>
    </row>
    <row r="36" spans="4:21" ht="18.75" customHeight="1">
      <c r="D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S36" s="54"/>
      <c r="U36" s="34"/>
    </row>
    <row r="37" spans="2:21" s="1" customFormat="1" ht="29.25" customHeight="1">
      <c r="B37" s="22" t="s">
        <v>33</v>
      </c>
      <c r="C37" s="35">
        <f>C38+C41+C42+C43+C44+C45</f>
        <v>5020000000</v>
      </c>
      <c r="D37" s="35">
        <f>D38+D41+D42+D43+D44+D45</f>
        <v>5027705084.766603</v>
      </c>
      <c r="E37" s="23"/>
      <c r="F37" s="35">
        <f aca="true" t="shared" si="11" ref="F37:Q37">F38+F41+F42+F43+F44+F45</f>
        <v>300707613.8920431</v>
      </c>
      <c r="G37" s="35">
        <f t="shared" si="11"/>
        <v>308878276.91631687</v>
      </c>
      <c r="H37" s="35">
        <f t="shared" si="11"/>
        <v>369721046.4273596</v>
      </c>
      <c r="I37" s="35">
        <f t="shared" si="11"/>
        <v>385612544.0328918</v>
      </c>
      <c r="J37" s="35">
        <f t="shared" si="11"/>
        <v>407660265.0479135</v>
      </c>
      <c r="K37" s="35">
        <f t="shared" si="11"/>
        <v>388862861.8073488</v>
      </c>
      <c r="L37" s="35">
        <f t="shared" si="11"/>
        <v>444550499.6938471</v>
      </c>
      <c r="M37" s="35">
        <f t="shared" si="11"/>
        <v>408267220.9641857</v>
      </c>
      <c r="N37" s="35">
        <f t="shared" si="11"/>
        <v>413234251.890032</v>
      </c>
      <c r="O37" s="35">
        <f t="shared" si="11"/>
        <v>500459673.5369462</v>
      </c>
      <c r="P37" s="35">
        <f t="shared" si="11"/>
        <v>413286009.3802426</v>
      </c>
      <c r="Q37" s="35">
        <f t="shared" si="11"/>
        <v>416464821.17747617</v>
      </c>
      <c r="R37" s="50"/>
      <c r="S37" s="35">
        <f aca="true" t="shared" si="12" ref="S37:S45">SUM(F37:Q37)</f>
        <v>4757705084.766603</v>
      </c>
      <c r="T37" s="50"/>
      <c r="U37" s="83">
        <f>U38+U41+U42+U43+U44+U45</f>
        <v>270000000</v>
      </c>
    </row>
    <row r="38" spans="2:21" ht="18.75" customHeight="1">
      <c r="B38" s="16" t="s">
        <v>34</v>
      </c>
      <c r="C38" s="32">
        <f>C39+C40</f>
        <v>600000000</v>
      </c>
      <c r="D38" s="32">
        <f>D39+D40</f>
        <v>600000000</v>
      </c>
      <c r="E38" s="20"/>
      <c r="F38" s="32">
        <f aca="true" t="shared" si="13" ref="F38:Q38">F39+F40</f>
        <v>0</v>
      </c>
      <c r="G38" s="32">
        <f t="shared" si="13"/>
        <v>0</v>
      </c>
      <c r="H38" s="32">
        <f t="shared" si="13"/>
        <v>60000000</v>
      </c>
      <c r="I38" s="32">
        <f t="shared" si="13"/>
        <v>60000000</v>
      </c>
      <c r="J38" s="32">
        <f t="shared" si="13"/>
        <v>60000000</v>
      </c>
      <c r="K38" s="32">
        <f t="shared" si="13"/>
        <v>60000000</v>
      </c>
      <c r="L38" s="32">
        <f t="shared" si="13"/>
        <v>60000000</v>
      </c>
      <c r="M38" s="32">
        <f t="shared" si="13"/>
        <v>60000000</v>
      </c>
      <c r="N38" s="32">
        <f t="shared" si="13"/>
        <v>60000000</v>
      </c>
      <c r="O38" s="32">
        <f t="shared" si="13"/>
        <v>60000000</v>
      </c>
      <c r="P38" s="32">
        <f t="shared" si="13"/>
        <v>60000000</v>
      </c>
      <c r="Q38" s="32">
        <f t="shared" si="13"/>
        <v>60000000</v>
      </c>
      <c r="R38" s="49"/>
      <c r="S38" s="32">
        <f t="shared" si="12"/>
        <v>600000000</v>
      </c>
      <c r="T38" s="49"/>
      <c r="U38" s="52">
        <f>U39+U40</f>
        <v>0</v>
      </c>
    </row>
    <row r="39" spans="2:21" s="8" customFormat="1" ht="18.75" customHeight="1">
      <c r="B39" s="21" t="s">
        <v>35</v>
      </c>
      <c r="C39" s="8">
        <v>575000000</v>
      </c>
      <c r="D39" s="84">
        <f aca="true" t="shared" si="14" ref="D39:D45">S39+U39</f>
        <v>575000000</v>
      </c>
      <c r="G39" s="84"/>
      <c r="H39" s="84">
        <v>57500000</v>
      </c>
      <c r="I39" s="84">
        <v>57500000</v>
      </c>
      <c r="J39" s="84">
        <v>57500000</v>
      </c>
      <c r="K39" s="84">
        <v>57500000</v>
      </c>
      <c r="L39" s="84">
        <v>57500000</v>
      </c>
      <c r="M39" s="84">
        <v>57500000</v>
      </c>
      <c r="N39" s="84">
        <v>57500000</v>
      </c>
      <c r="O39" s="84">
        <v>57500000</v>
      </c>
      <c r="P39" s="84">
        <v>57500000</v>
      </c>
      <c r="Q39" s="84">
        <v>57500000</v>
      </c>
      <c r="R39" s="53"/>
      <c r="S39" s="84">
        <f t="shared" si="12"/>
        <v>575000000</v>
      </c>
      <c r="T39" s="53"/>
      <c r="U39" s="85"/>
    </row>
    <row r="40" spans="2:21" s="8" customFormat="1" ht="18.75" customHeight="1">
      <c r="B40" s="21" t="s">
        <v>36</v>
      </c>
      <c r="C40" s="8">
        <v>25000000</v>
      </c>
      <c r="D40" s="84">
        <f t="shared" si="14"/>
        <v>25000000</v>
      </c>
      <c r="G40" s="84"/>
      <c r="H40" s="84">
        <v>2500000</v>
      </c>
      <c r="I40" s="84">
        <v>2500000</v>
      </c>
      <c r="J40" s="84">
        <v>2500000</v>
      </c>
      <c r="K40" s="84">
        <v>2500000</v>
      </c>
      <c r="L40" s="84">
        <v>2500000</v>
      </c>
      <c r="M40" s="84">
        <v>2500000</v>
      </c>
      <c r="N40" s="84">
        <v>2500000</v>
      </c>
      <c r="O40" s="84">
        <v>2500000</v>
      </c>
      <c r="P40" s="84">
        <v>2500000</v>
      </c>
      <c r="Q40" s="84">
        <v>2500000</v>
      </c>
      <c r="R40" s="53"/>
      <c r="S40" s="84">
        <f t="shared" si="12"/>
        <v>25000000</v>
      </c>
      <c r="T40" s="53"/>
      <c r="U40" s="85"/>
    </row>
    <row r="41" spans="2:21" s="8" customFormat="1" ht="18.75" customHeight="1">
      <c r="B41" s="24" t="s">
        <v>37</v>
      </c>
      <c r="C41" s="20">
        <v>0</v>
      </c>
      <c r="D41" s="36">
        <f t="shared" si="14"/>
        <v>0</v>
      </c>
      <c r="E41" s="20"/>
      <c r="F41" s="20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49"/>
      <c r="S41" s="86">
        <f t="shared" si="12"/>
        <v>0</v>
      </c>
      <c r="T41" s="49"/>
      <c r="U41" s="87"/>
    </row>
    <row r="42" spans="2:21" s="8" customFormat="1" ht="18.75" customHeight="1">
      <c r="B42" s="24" t="s">
        <v>38</v>
      </c>
      <c r="C42" s="20">
        <v>220000000</v>
      </c>
      <c r="D42" s="36">
        <f t="shared" si="14"/>
        <v>227605484.76660353</v>
      </c>
      <c r="E42" s="20"/>
      <c r="F42" s="8">
        <v>9040947.89204314</v>
      </c>
      <c r="G42" s="8">
        <v>17211610.916316897</v>
      </c>
      <c r="H42" s="8">
        <v>18054380.4273596</v>
      </c>
      <c r="I42" s="8">
        <v>17228478.0328918</v>
      </c>
      <c r="J42" s="8">
        <v>19519298.0479135</v>
      </c>
      <c r="K42" s="8">
        <v>19718894.8073488</v>
      </c>
      <c r="L42" s="8">
        <v>19931532.6938471</v>
      </c>
      <c r="M42" s="8">
        <v>19470153.9641857</v>
      </c>
      <c r="N42" s="8">
        <v>16912884.890032</v>
      </c>
      <c r="O42" s="8">
        <v>15412906.5369462</v>
      </c>
      <c r="P42" s="8">
        <v>18373242.380242597</v>
      </c>
      <c r="Q42" s="8">
        <v>19731154.1774762</v>
      </c>
      <c r="R42" s="49"/>
      <c r="S42" s="86">
        <f t="shared" si="12"/>
        <v>210605484.76660353</v>
      </c>
      <c r="T42" s="49"/>
      <c r="U42" s="87">
        <v>17000000</v>
      </c>
    </row>
    <row r="43" spans="2:21" s="8" customFormat="1" ht="29.25" customHeight="1">
      <c r="B43" s="24" t="s">
        <v>39</v>
      </c>
      <c r="C43" s="20">
        <v>700000000</v>
      </c>
      <c r="D43" s="36">
        <f t="shared" si="14"/>
        <v>700099600</v>
      </c>
      <c r="E43" s="20"/>
      <c r="F43" s="20"/>
      <c r="G43" s="36"/>
      <c r="H43" s="36"/>
      <c r="I43" s="36">
        <v>16717400</v>
      </c>
      <c r="J43" s="36">
        <v>36474300</v>
      </c>
      <c r="K43" s="36">
        <v>17477300</v>
      </c>
      <c r="L43" s="36">
        <v>72952300</v>
      </c>
      <c r="M43" s="36">
        <v>37130400</v>
      </c>
      <c r="N43" s="36">
        <v>44654700</v>
      </c>
      <c r="O43" s="36">
        <v>133380100</v>
      </c>
      <c r="P43" s="36">
        <v>43246100</v>
      </c>
      <c r="Q43" s="36">
        <v>45067000</v>
      </c>
      <c r="R43" s="49"/>
      <c r="S43" s="86">
        <f t="shared" si="12"/>
        <v>447099600</v>
      </c>
      <c r="T43" s="49"/>
      <c r="U43" s="87">
        <v>253000000</v>
      </c>
    </row>
    <row r="44" spans="2:21" s="8" customFormat="1" ht="18.75" customHeight="1">
      <c r="B44" s="24" t="s">
        <v>40</v>
      </c>
      <c r="C44" s="20">
        <v>500000000</v>
      </c>
      <c r="D44" s="36">
        <f t="shared" si="14"/>
        <v>500000000</v>
      </c>
      <c r="E44" s="20"/>
      <c r="F44" s="20">
        <v>41666666</v>
      </c>
      <c r="G44" s="20">
        <v>41666666</v>
      </c>
      <c r="H44" s="20">
        <v>41666666</v>
      </c>
      <c r="I44" s="20">
        <v>41666666</v>
      </c>
      <c r="J44" s="20">
        <v>41666667</v>
      </c>
      <c r="K44" s="20">
        <v>41666667</v>
      </c>
      <c r="L44" s="20">
        <v>41666667</v>
      </c>
      <c r="M44" s="20">
        <v>41666667</v>
      </c>
      <c r="N44" s="20">
        <v>41666667</v>
      </c>
      <c r="O44" s="20">
        <v>41666667</v>
      </c>
      <c r="P44" s="20">
        <v>41666667</v>
      </c>
      <c r="Q44" s="20">
        <v>41666667</v>
      </c>
      <c r="R44" s="49"/>
      <c r="S44" s="86">
        <f t="shared" si="12"/>
        <v>500000000</v>
      </c>
      <c r="T44" s="49"/>
      <c r="U44" s="87"/>
    </row>
    <row r="45" spans="2:21" s="8" customFormat="1" ht="18.75" customHeight="1">
      <c r="B45" s="25" t="s">
        <v>41</v>
      </c>
      <c r="C45" s="26">
        <v>3000000000</v>
      </c>
      <c r="D45" s="37">
        <f t="shared" si="14"/>
        <v>3000000000</v>
      </c>
      <c r="E45" s="26"/>
      <c r="F45" s="26">
        <v>250000000</v>
      </c>
      <c r="G45" s="26">
        <v>250000000</v>
      </c>
      <c r="H45" s="26">
        <v>250000000</v>
      </c>
      <c r="I45" s="26">
        <v>250000000</v>
      </c>
      <c r="J45" s="26">
        <v>250000000</v>
      </c>
      <c r="K45" s="26">
        <v>250000000</v>
      </c>
      <c r="L45" s="26">
        <v>250000000</v>
      </c>
      <c r="M45" s="26">
        <v>250000000</v>
      </c>
      <c r="N45" s="26">
        <v>250000000</v>
      </c>
      <c r="O45" s="26">
        <v>250000000</v>
      </c>
      <c r="P45" s="26">
        <v>250000000</v>
      </c>
      <c r="Q45" s="26">
        <v>250000000</v>
      </c>
      <c r="R45" s="88"/>
      <c r="S45" s="86">
        <f t="shared" si="12"/>
        <v>3000000000</v>
      </c>
      <c r="T45" s="88"/>
      <c r="U45" s="89"/>
    </row>
    <row r="46" spans="2:21" ht="18.75" customHeight="1">
      <c r="B46" s="27"/>
      <c r="C46" s="20"/>
      <c r="D46" s="38"/>
      <c r="E46" s="20"/>
      <c r="F46" s="20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49"/>
      <c r="S46" s="32"/>
      <c r="T46" s="49"/>
      <c r="U46" s="38"/>
    </row>
    <row r="47" spans="2:21" s="1" customFormat="1" ht="29.25" customHeight="1">
      <c r="B47" s="28" t="s">
        <v>42</v>
      </c>
      <c r="C47" s="39">
        <f>C48+C51+C52+C53+C62</f>
        <v>1917000000</v>
      </c>
      <c r="D47" s="39">
        <f>D48+D51+D52+D53+D62</f>
        <v>1645157352</v>
      </c>
      <c r="E47" s="23"/>
      <c r="F47" s="39">
        <f aca="true" t="shared" si="15" ref="F47:Q47">F48+F51+F52+F53+F62</f>
        <v>0</v>
      </c>
      <c r="G47" s="39">
        <f t="shared" si="15"/>
        <v>21842000</v>
      </c>
      <c r="H47" s="39">
        <f t="shared" si="15"/>
        <v>46924973.7</v>
      </c>
      <c r="I47" s="39">
        <f t="shared" si="15"/>
        <v>831860595.9</v>
      </c>
      <c r="J47" s="39">
        <f t="shared" si="15"/>
        <v>188094982.9</v>
      </c>
      <c r="K47" s="39">
        <f t="shared" si="15"/>
        <v>213171956.2</v>
      </c>
      <c r="L47" s="39">
        <f t="shared" si="15"/>
        <v>123893623.2</v>
      </c>
      <c r="M47" s="39">
        <f t="shared" si="15"/>
        <v>42383623.2</v>
      </c>
      <c r="N47" s="39">
        <f t="shared" si="15"/>
        <v>57565596.9</v>
      </c>
      <c r="O47" s="39">
        <f t="shared" si="15"/>
        <v>34875000</v>
      </c>
      <c r="P47" s="39">
        <f t="shared" si="15"/>
        <v>34875000</v>
      </c>
      <c r="Q47" s="39">
        <f t="shared" si="15"/>
        <v>49670000</v>
      </c>
      <c r="R47" s="50"/>
      <c r="S47" s="39">
        <f>SUM(F47:Q47)</f>
        <v>1645157352.0000002</v>
      </c>
      <c r="T47" s="50"/>
      <c r="U47" s="90">
        <f>U48+U51+U52+U53+U62</f>
        <v>0</v>
      </c>
    </row>
    <row r="48" spans="2:21" ht="18.75" customHeight="1">
      <c r="B48" s="16" t="s">
        <v>43</v>
      </c>
      <c r="C48" s="32">
        <f>C49+C50</f>
        <v>390000000</v>
      </c>
      <c r="D48" s="32">
        <f>D49+D50</f>
        <v>220010000</v>
      </c>
      <c r="E48" s="20"/>
      <c r="F48" s="32">
        <f aca="true" t="shared" si="16" ref="F48:Q48">F49+F50</f>
        <v>0</v>
      </c>
      <c r="G48" s="32">
        <f t="shared" si="16"/>
        <v>16842000</v>
      </c>
      <c r="H48" s="32">
        <f t="shared" si="16"/>
        <v>29253000</v>
      </c>
      <c r="I48" s="32">
        <f t="shared" si="16"/>
        <v>15365000</v>
      </c>
      <c r="J48" s="32">
        <f t="shared" si="16"/>
        <v>50485000</v>
      </c>
      <c r="K48" s="32">
        <f t="shared" si="16"/>
        <v>8055000</v>
      </c>
      <c r="L48" s="32">
        <f t="shared" si="16"/>
        <v>31670000</v>
      </c>
      <c r="M48" s="32">
        <f t="shared" si="16"/>
        <v>20000000</v>
      </c>
      <c r="N48" s="32">
        <f t="shared" si="16"/>
        <v>31670000</v>
      </c>
      <c r="O48" s="32">
        <f t="shared" si="16"/>
        <v>0</v>
      </c>
      <c r="P48" s="32">
        <f t="shared" si="16"/>
        <v>0</v>
      </c>
      <c r="Q48" s="32">
        <f t="shared" si="16"/>
        <v>16670000</v>
      </c>
      <c r="R48" s="49"/>
      <c r="S48" s="32">
        <f>SUM(G48:Q48)</f>
        <v>220010000</v>
      </c>
      <c r="T48" s="49"/>
      <c r="U48" s="52">
        <f>U49+U50</f>
        <v>0</v>
      </c>
    </row>
    <row r="49" spans="2:21" s="82" customFormat="1" ht="18.75" customHeight="1">
      <c r="B49" s="78" t="s">
        <v>44</v>
      </c>
      <c r="C49" s="71">
        <v>340000000</v>
      </c>
      <c r="D49" s="79">
        <f>S49+U49</f>
        <v>170000000</v>
      </c>
      <c r="E49" s="71"/>
      <c r="F49" s="71"/>
      <c r="G49" s="79">
        <v>16842000</v>
      </c>
      <c r="H49" s="79">
        <v>29253000</v>
      </c>
      <c r="I49" s="79">
        <v>15365000</v>
      </c>
      <c r="J49" s="79">
        <v>50485000</v>
      </c>
      <c r="K49" s="79">
        <v>8055000</v>
      </c>
      <c r="L49" s="79">
        <v>15000000</v>
      </c>
      <c r="M49" s="79">
        <v>20000000</v>
      </c>
      <c r="N49" s="79">
        <v>15000000</v>
      </c>
      <c r="O49" s="79"/>
      <c r="P49" s="79"/>
      <c r="Q49" s="79"/>
      <c r="R49" s="73"/>
      <c r="S49" s="80">
        <f>SUM(G49:Q49)</f>
        <v>170000000</v>
      </c>
      <c r="T49" s="73"/>
      <c r="U49" s="81"/>
    </row>
    <row r="50" spans="2:21" ht="18.75" customHeight="1">
      <c r="B50" s="17" t="s">
        <v>45</v>
      </c>
      <c r="C50" s="8">
        <v>50000000</v>
      </c>
      <c r="D50" s="33">
        <f>S50+U50</f>
        <v>50010000</v>
      </c>
      <c r="G50" s="33"/>
      <c r="H50" s="33"/>
      <c r="I50" s="33"/>
      <c r="J50" s="33"/>
      <c r="K50" s="33"/>
      <c r="L50" s="33">
        <v>16670000</v>
      </c>
      <c r="M50" s="33"/>
      <c r="N50" s="33">
        <v>16670000</v>
      </c>
      <c r="O50" s="33"/>
      <c r="P50" s="33"/>
      <c r="Q50" s="33">
        <v>16670000</v>
      </c>
      <c r="S50" s="54">
        <f>SUM(G50:Q50)</f>
        <v>50010000</v>
      </c>
      <c r="U50" s="62"/>
    </row>
    <row r="51" spans="2:21" s="96" customFormat="1" ht="18.75" customHeight="1">
      <c r="B51" s="91" t="s">
        <v>46</v>
      </c>
      <c r="C51" s="92">
        <v>350000000</v>
      </c>
      <c r="D51" s="93">
        <f>S51+U51</f>
        <v>350000000</v>
      </c>
      <c r="E51" s="92"/>
      <c r="F51" s="92">
        <v>0</v>
      </c>
      <c r="G51" s="93">
        <v>0</v>
      </c>
      <c r="H51" s="93">
        <v>0</v>
      </c>
      <c r="I51" s="93">
        <v>20000000</v>
      </c>
      <c r="J51" s="93">
        <v>100000000</v>
      </c>
      <c r="K51" s="93">
        <v>180000000</v>
      </c>
      <c r="L51" s="93">
        <v>50000000</v>
      </c>
      <c r="M51" s="93">
        <v>0</v>
      </c>
      <c r="N51" s="93">
        <v>0</v>
      </c>
      <c r="O51" s="93">
        <v>0</v>
      </c>
      <c r="P51" s="93">
        <v>0</v>
      </c>
      <c r="Q51" s="93">
        <v>0</v>
      </c>
      <c r="R51" s="94"/>
      <c r="S51" s="38">
        <f>SUM(F51:Q51)</f>
        <v>350000000</v>
      </c>
      <c r="T51" s="94"/>
      <c r="U51" s="95"/>
    </row>
    <row r="52" spans="2:21" ht="39" customHeight="1">
      <c r="B52" s="16" t="s">
        <v>47</v>
      </c>
      <c r="C52" s="20">
        <v>200000000</v>
      </c>
      <c r="D52" s="40">
        <f>S52+U52</f>
        <v>200000000</v>
      </c>
      <c r="E52" s="20"/>
      <c r="F52" s="20"/>
      <c r="G52" s="40">
        <v>5000000</v>
      </c>
      <c r="H52" s="40">
        <v>5000000</v>
      </c>
      <c r="I52" s="40">
        <v>16666666</v>
      </c>
      <c r="J52" s="40">
        <v>16666666</v>
      </c>
      <c r="K52" s="40">
        <v>16666667</v>
      </c>
      <c r="L52" s="40">
        <v>16666667</v>
      </c>
      <c r="M52" s="40">
        <v>16666667</v>
      </c>
      <c r="N52" s="40">
        <v>16666667</v>
      </c>
      <c r="O52" s="40">
        <v>30000000</v>
      </c>
      <c r="P52" s="40">
        <v>30000000</v>
      </c>
      <c r="Q52" s="40">
        <v>30000000</v>
      </c>
      <c r="R52" s="49"/>
      <c r="S52" s="32">
        <f>SUM(F52:Q52)</f>
        <v>200000000</v>
      </c>
      <c r="T52" s="49"/>
      <c r="U52" s="97"/>
    </row>
    <row r="53" spans="2:21" ht="18.75" customHeight="1">
      <c r="B53" s="16" t="s">
        <v>48</v>
      </c>
      <c r="C53" s="32">
        <f>C54+C55+C56+C57+C58+C59+C60+C61</f>
        <v>217000000</v>
      </c>
      <c r="D53" s="32">
        <f>D54+D55+D56+D57+D58+D59+D60+D61</f>
        <v>115147352</v>
      </c>
      <c r="E53" s="20"/>
      <c r="F53" s="32">
        <f aca="true" t="shared" si="17" ref="F53:Q53">F54+F55+F56+F57+F58+F59+F60+F61</f>
        <v>0</v>
      </c>
      <c r="G53" s="32">
        <f t="shared" si="17"/>
        <v>0</v>
      </c>
      <c r="H53" s="32">
        <f t="shared" si="17"/>
        <v>12671973.7</v>
      </c>
      <c r="I53" s="32">
        <f t="shared" si="17"/>
        <v>19828929.9</v>
      </c>
      <c r="J53" s="32">
        <f t="shared" si="17"/>
        <v>20943316.9</v>
      </c>
      <c r="K53" s="32">
        <f t="shared" si="17"/>
        <v>8450289.2</v>
      </c>
      <c r="L53" s="32">
        <f t="shared" si="17"/>
        <v>25556956.2</v>
      </c>
      <c r="M53" s="32">
        <f t="shared" si="17"/>
        <v>5716956.2</v>
      </c>
      <c r="N53" s="32">
        <f t="shared" si="17"/>
        <v>9228929.9</v>
      </c>
      <c r="O53" s="32">
        <f t="shared" si="17"/>
        <v>4875000</v>
      </c>
      <c r="P53" s="32">
        <f t="shared" si="17"/>
        <v>4875000</v>
      </c>
      <c r="Q53" s="32">
        <f t="shared" si="17"/>
        <v>3000000</v>
      </c>
      <c r="R53" s="49"/>
      <c r="S53" s="32">
        <f>SUM(F53:Q53)</f>
        <v>115147352.00000001</v>
      </c>
      <c r="T53" s="49"/>
      <c r="U53" s="52">
        <f>U54+U55+U56+U57+U58+U59+U60+U61</f>
        <v>0</v>
      </c>
    </row>
    <row r="54" spans="2:21" s="82" customFormat="1" ht="18.75" customHeight="1">
      <c r="B54" s="78" t="s">
        <v>49</v>
      </c>
      <c r="C54" s="71">
        <v>80000000</v>
      </c>
      <c r="D54" s="79">
        <f aca="true" t="shared" si="18" ref="D54:D62">S54+U54</f>
        <v>20000000</v>
      </c>
      <c r="E54" s="71"/>
      <c r="F54" s="71"/>
      <c r="G54" s="79"/>
      <c r="H54" s="79">
        <v>1000000</v>
      </c>
      <c r="I54" s="79">
        <v>1000000</v>
      </c>
      <c r="J54" s="79">
        <v>1000000</v>
      </c>
      <c r="K54" s="79">
        <v>3000000</v>
      </c>
      <c r="L54" s="79">
        <v>1000000</v>
      </c>
      <c r="M54" s="79">
        <v>1000000</v>
      </c>
      <c r="N54" s="79">
        <v>3000000</v>
      </c>
      <c r="O54" s="79">
        <v>3000000</v>
      </c>
      <c r="P54" s="79">
        <v>3000000</v>
      </c>
      <c r="Q54" s="79">
        <v>3000000</v>
      </c>
      <c r="R54" s="73"/>
      <c r="S54" s="80">
        <f>SUM(F54:Q54)</f>
        <v>20000000</v>
      </c>
      <c r="T54" s="73"/>
      <c r="U54" s="81"/>
    </row>
    <row r="55" spans="2:21" s="82" customFormat="1" ht="18.75" customHeight="1">
      <c r="B55" s="78" t="s">
        <v>50</v>
      </c>
      <c r="C55" s="71">
        <v>2900000</v>
      </c>
      <c r="D55" s="79">
        <f t="shared" si="18"/>
        <v>1933333</v>
      </c>
      <c r="E55" s="71"/>
      <c r="F55" s="71"/>
      <c r="G55" s="98"/>
      <c r="H55" s="98"/>
      <c r="I55" s="98">
        <v>600000</v>
      </c>
      <c r="J55" s="98">
        <v>600000</v>
      </c>
      <c r="K55" s="98">
        <v>733333</v>
      </c>
      <c r="L55" s="98"/>
      <c r="M55" s="98"/>
      <c r="N55" s="98"/>
      <c r="O55" s="98"/>
      <c r="P55" s="98"/>
      <c r="Q55" s="98"/>
      <c r="R55" s="99"/>
      <c r="S55" s="80">
        <f aca="true" t="shared" si="19" ref="S55:S61">SUM(G55:Q55)</f>
        <v>1933333</v>
      </c>
      <c r="T55" s="99"/>
      <c r="U55" s="100"/>
    </row>
    <row r="56" spans="2:21" ht="18.75" customHeight="1">
      <c r="B56" s="17" t="s">
        <v>51</v>
      </c>
      <c r="C56" s="8">
        <v>25100000</v>
      </c>
      <c r="D56" s="33">
        <f t="shared" si="18"/>
        <v>25638334.4</v>
      </c>
      <c r="G56" s="18"/>
      <c r="H56" s="18">
        <v>6000000</v>
      </c>
      <c r="I56" s="18">
        <v>9511973.7</v>
      </c>
      <c r="J56" s="18">
        <v>10126360.7</v>
      </c>
      <c r="K56" s="18">
        <v>0</v>
      </c>
      <c r="L56" s="18"/>
      <c r="M56" s="18"/>
      <c r="N56" s="18"/>
      <c r="O56" s="18"/>
      <c r="P56" s="18"/>
      <c r="Q56" s="18"/>
      <c r="R56" s="101"/>
      <c r="S56" s="54">
        <f t="shared" si="19"/>
        <v>25638334.4</v>
      </c>
      <c r="T56" s="101"/>
      <c r="U56" s="102"/>
    </row>
    <row r="57" spans="2:21" ht="18.75" customHeight="1">
      <c r="B57" s="17" t="s">
        <v>52</v>
      </c>
      <c r="C57" s="8">
        <v>25000000</v>
      </c>
      <c r="D57" s="33">
        <f t="shared" si="18"/>
        <v>24595789.599999998</v>
      </c>
      <c r="G57" s="33"/>
      <c r="H57" s="33">
        <v>5511973.7</v>
      </c>
      <c r="I57" s="33">
        <v>5511973.7</v>
      </c>
      <c r="J57" s="33">
        <v>6011973.7</v>
      </c>
      <c r="K57" s="33">
        <v>1511973.7</v>
      </c>
      <c r="L57" s="33">
        <v>1511973.7</v>
      </c>
      <c r="M57" s="33">
        <v>1511973.7</v>
      </c>
      <c r="N57" s="33">
        <v>3023947.4</v>
      </c>
      <c r="O57" s="33"/>
      <c r="P57" s="33"/>
      <c r="Q57" s="33"/>
      <c r="S57" s="54">
        <f t="shared" si="19"/>
        <v>24595789.599999998</v>
      </c>
      <c r="U57" s="62"/>
    </row>
    <row r="58" spans="2:21" s="82" customFormat="1" ht="18.75" customHeight="1">
      <c r="B58" s="78" t="s">
        <v>53</v>
      </c>
      <c r="C58" s="71">
        <v>12000000</v>
      </c>
      <c r="D58" s="79">
        <f t="shared" si="18"/>
        <v>7979895</v>
      </c>
      <c r="E58" s="71"/>
      <c r="F58" s="71"/>
      <c r="G58" s="79"/>
      <c r="H58" s="79"/>
      <c r="I58" s="79">
        <v>1329982.5</v>
      </c>
      <c r="J58" s="79">
        <v>1329982.5</v>
      </c>
      <c r="K58" s="79">
        <v>1329982.5</v>
      </c>
      <c r="L58" s="79">
        <v>1329982.5</v>
      </c>
      <c r="M58" s="79">
        <v>1329982.5</v>
      </c>
      <c r="N58" s="79">
        <v>1329982.5</v>
      </c>
      <c r="O58" s="79"/>
      <c r="P58" s="79"/>
      <c r="Q58" s="79"/>
      <c r="R58" s="73"/>
      <c r="S58" s="80">
        <f t="shared" si="19"/>
        <v>7979895</v>
      </c>
      <c r="T58" s="73"/>
      <c r="U58" s="81"/>
    </row>
    <row r="59" spans="2:21" ht="18.75" customHeight="1">
      <c r="B59" s="17" t="s">
        <v>54</v>
      </c>
      <c r="C59" s="8">
        <v>15000000</v>
      </c>
      <c r="D59" s="33">
        <f t="shared" si="18"/>
        <v>15000000</v>
      </c>
      <c r="G59" s="33"/>
      <c r="H59" s="33"/>
      <c r="I59" s="33">
        <v>1875000</v>
      </c>
      <c r="J59" s="33">
        <v>1875000</v>
      </c>
      <c r="K59" s="33">
        <v>1875000</v>
      </c>
      <c r="L59" s="33">
        <v>1875000</v>
      </c>
      <c r="M59" s="33">
        <v>1875000</v>
      </c>
      <c r="N59" s="33">
        <v>1875000</v>
      </c>
      <c r="O59" s="33">
        <v>1875000</v>
      </c>
      <c r="P59" s="33">
        <v>1875000</v>
      </c>
      <c r="Q59" s="33"/>
      <c r="S59" s="54">
        <f t="shared" si="19"/>
        <v>15000000</v>
      </c>
      <c r="U59" s="62"/>
    </row>
    <row r="60" spans="2:21" s="57" customFormat="1" ht="18.75" customHeight="1">
      <c r="B60" s="75" t="s">
        <v>55</v>
      </c>
      <c r="C60" s="57">
        <v>37000000</v>
      </c>
      <c r="D60" s="76">
        <f t="shared" si="18"/>
        <v>0</v>
      </c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59"/>
      <c r="S60" s="76">
        <f t="shared" si="19"/>
        <v>0</v>
      </c>
      <c r="T60" s="59"/>
      <c r="U60" s="77"/>
    </row>
    <row r="61" spans="2:21" ht="18.75" customHeight="1">
      <c r="B61" s="17" t="s">
        <v>56</v>
      </c>
      <c r="C61" s="8">
        <v>20000000</v>
      </c>
      <c r="D61" s="33">
        <f t="shared" si="18"/>
        <v>20000000</v>
      </c>
      <c r="G61" s="33"/>
      <c r="H61" s="33">
        <v>160000</v>
      </c>
      <c r="I61" s="33"/>
      <c r="J61" s="33"/>
      <c r="K61" s="33"/>
      <c r="L61" s="33">
        <v>19840000</v>
      </c>
      <c r="M61" s="33"/>
      <c r="N61" s="33"/>
      <c r="O61" s="33"/>
      <c r="P61" s="33"/>
      <c r="Q61" s="33"/>
      <c r="S61" s="54">
        <f t="shared" si="19"/>
        <v>20000000</v>
      </c>
      <c r="U61" s="62"/>
    </row>
    <row r="62" spans="2:21" ht="18.75" customHeight="1">
      <c r="B62" s="103" t="s">
        <v>57</v>
      </c>
      <c r="C62" s="26">
        <v>760000000</v>
      </c>
      <c r="D62" s="104">
        <f t="shared" si="18"/>
        <v>760000000</v>
      </c>
      <c r="E62" s="26"/>
      <c r="F62" s="26"/>
      <c r="G62" s="104"/>
      <c r="H62" s="104"/>
      <c r="I62" s="104">
        <v>760000000</v>
      </c>
      <c r="J62" s="104"/>
      <c r="K62" s="104"/>
      <c r="L62" s="104"/>
      <c r="M62" s="104"/>
      <c r="N62" s="104"/>
      <c r="O62" s="104"/>
      <c r="P62" s="104"/>
      <c r="Q62" s="104"/>
      <c r="R62" s="88"/>
      <c r="S62" s="105">
        <f>SUM(F62:Q62)</f>
        <v>760000000</v>
      </c>
      <c r="T62" s="88"/>
      <c r="U62" s="106"/>
    </row>
    <row r="63" spans="2:21" ht="18.75" customHeight="1">
      <c r="B63" s="27"/>
      <c r="C63" s="20"/>
      <c r="D63" s="38"/>
      <c r="E63" s="20"/>
      <c r="F63" s="20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49"/>
      <c r="S63" s="32"/>
      <c r="T63" s="49"/>
      <c r="U63" s="38"/>
    </row>
    <row r="64" spans="2:21" s="1" customFormat="1" ht="29.25" customHeight="1">
      <c r="B64" s="29" t="s">
        <v>3</v>
      </c>
      <c r="C64" s="42">
        <f>C6+C37+C47</f>
        <v>10888000000</v>
      </c>
      <c r="D64" s="42">
        <f>D6+D37+D47</f>
        <v>9563337529.766603</v>
      </c>
      <c r="E64" s="30"/>
      <c r="F64" s="42">
        <f aca="true" t="shared" si="20" ref="F64:Q64">F6+F37+F47</f>
        <v>300707613.8920431</v>
      </c>
      <c r="G64" s="42">
        <f t="shared" si="20"/>
        <v>396153276.91631687</v>
      </c>
      <c r="H64" s="42">
        <f t="shared" si="20"/>
        <v>1336337758.1273596</v>
      </c>
      <c r="I64" s="42">
        <f t="shared" si="20"/>
        <v>1524402559.9328918</v>
      </c>
      <c r="J64" s="42">
        <f t="shared" si="20"/>
        <v>771623672.9479135</v>
      </c>
      <c r="K64" s="42">
        <f t="shared" si="20"/>
        <v>1138678233.0073488</v>
      </c>
      <c r="L64" s="42">
        <f t="shared" si="20"/>
        <v>785445755.8938472</v>
      </c>
      <c r="M64" s="42">
        <f t="shared" si="20"/>
        <v>489746094.1641857</v>
      </c>
      <c r="N64" s="42">
        <f t="shared" si="20"/>
        <v>744070810.790032</v>
      </c>
      <c r="O64" s="42">
        <f t="shared" si="20"/>
        <v>635531923.5369462</v>
      </c>
      <c r="P64" s="42">
        <f t="shared" si="20"/>
        <v>604186009.3802426</v>
      </c>
      <c r="Q64" s="42">
        <f t="shared" si="20"/>
        <v>566453821.1774762</v>
      </c>
      <c r="R64" s="30"/>
      <c r="S64" s="42">
        <f>SUM(F64:Q64)</f>
        <v>9293337529.766605</v>
      </c>
      <c r="T64" s="30"/>
      <c r="U64" s="42">
        <f>U6+U37+U47</f>
        <v>270000000</v>
      </c>
    </row>
    <row r="66" spans="2:21" s="6" customFormat="1" ht="32.25" customHeight="1">
      <c r="B66" s="3" t="s">
        <v>4</v>
      </c>
      <c r="C66" s="4"/>
      <c r="D66" s="5"/>
      <c r="E66" s="4"/>
      <c r="F66" s="4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45"/>
      <c r="S66" s="5"/>
      <c r="T66" s="45"/>
      <c r="U66" s="5"/>
    </row>
    <row r="67" spans="2:21" ht="15">
      <c r="B67" s="7"/>
      <c r="D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46"/>
      <c r="S67" s="9"/>
      <c r="T67" s="46"/>
      <c r="U67" s="9"/>
    </row>
    <row r="68" spans="2:21" s="1" customFormat="1" ht="23.25" customHeight="1">
      <c r="B68" s="11" t="s">
        <v>65</v>
      </c>
      <c r="C68" s="12"/>
      <c r="D68" s="13" t="s">
        <v>66</v>
      </c>
      <c r="E68" s="12"/>
      <c r="F68" s="12"/>
      <c r="G68" s="13">
        <v>39845</v>
      </c>
      <c r="H68" s="13">
        <v>39873</v>
      </c>
      <c r="I68" s="13">
        <v>39904</v>
      </c>
      <c r="J68" s="13">
        <v>39934</v>
      </c>
      <c r="K68" s="13">
        <v>39965</v>
      </c>
      <c r="L68" s="13">
        <v>39995</v>
      </c>
      <c r="M68" s="13">
        <v>40026</v>
      </c>
      <c r="N68" s="13">
        <v>40057</v>
      </c>
      <c r="O68" s="13">
        <v>40087</v>
      </c>
      <c r="P68" s="13">
        <v>40118</v>
      </c>
      <c r="Q68" s="13">
        <v>40148</v>
      </c>
      <c r="R68" s="48"/>
      <c r="S68" s="13" t="s">
        <v>61</v>
      </c>
      <c r="T68" s="48"/>
      <c r="U68" s="13" t="s">
        <v>62</v>
      </c>
    </row>
    <row r="69" spans="4:21" ht="12.75">
      <c r="D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49"/>
      <c r="S69" s="14"/>
      <c r="T69" s="49"/>
      <c r="U69" s="14"/>
    </row>
    <row r="70" spans="2:21" s="1" customFormat="1" ht="29.25" customHeight="1">
      <c r="B70" s="15" t="s">
        <v>5</v>
      </c>
      <c r="C70" s="31">
        <f>C71+C83+C92+C95</f>
        <v>2687000000</v>
      </c>
      <c r="D70" s="31">
        <f>D71+D83+D92+D95</f>
        <v>1704721791</v>
      </c>
      <c r="E70" s="23"/>
      <c r="F70" s="31">
        <f aca="true" t="shared" si="21" ref="F70:Q70">F71+F83+F92+F95</f>
        <v>21200000</v>
      </c>
      <c r="G70" s="31">
        <f t="shared" si="21"/>
        <v>47344529</v>
      </c>
      <c r="H70" s="31">
        <f t="shared" si="21"/>
        <v>102224073</v>
      </c>
      <c r="I70" s="31">
        <f t="shared" si="21"/>
        <v>144042356</v>
      </c>
      <c r="J70" s="31">
        <f t="shared" si="21"/>
        <v>149958245</v>
      </c>
      <c r="K70" s="31">
        <f t="shared" si="21"/>
        <v>158323602</v>
      </c>
      <c r="L70" s="31">
        <f t="shared" si="21"/>
        <v>128756904</v>
      </c>
      <c r="M70" s="31">
        <f t="shared" si="21"/>
        <v>148640005</v>
      </c>
      <c r="N70" s="31">
        <f t="shared" si="21"/>
        <v>133082736</v>
      </c>
      <c r="O70" s="31">
        <f t="shared" si="21"/>
        <v>195188405</v>
      </c>
      <c r="P70" s="31">
        <f t="shared" si="21"/>
        <v>233770838</v>
      </c>
      <c r="Q70" s="31">
        <f t="shared" si="21"/>
        <v>242190098</v>
      </c>
      <c r="R70" s="50"/>
      <c r="S70" s="31">
        <f>SUM(F70:Q70)</f>
        <v>1704721791</v>
      </c>
      <c r="T70" s="50"/>
      <c r="U70" s="51">
        <f>U71+U83+U92+U95</f>
        <v>0</v>
      </c>
    </row>
    <row r="71" spans="2:21" ht="18.75" customHeight="1">
      <c r="B71" s="16" t="s">
        <v>6</v>
      </c>
      <c r="C71" s="32">
        <f>SUM(C72:C82)</f>
        <v>781000000</v>
      </c>
      <c r="D71" s="32">
        <f>SUM(D72:D82)</f>
        <v>484117175</v>
      </c>
      <c r="E71" s="20"/>
      <c r="F71" s="32">
        <f aca="true" t="shared" si="22" ref="F71:Q71">SUM(F72:F82)</f>
        <v>0</v>
      </c>
      <c r="G71" s="32">
        <f t="shared" si="22"/>
        <v>37390379</v>
      </c>
      <c r="H71" s="32">
        <f t="shared" si="22"/>
        <v>30877573</v>
      </c>
      <c r="I71" s="32">
        <f t="shared" si="22"/>
        <v>27913595</v>
      </c>
      <c r="J71" s="32">
        <f t="shared" si="22"/>
        <v>27089000</v>
      </c>
      <c r="K71" s="32">
        <f t="shared" si="22"/>
        <v>58784057</v>
      </c>
      <c r="L71" s="32">
        <f t="shared" si="22"/>
        <v>61986499</v>
      </c>
      <c r="M71" s="32">
        <f t="shared" si="22"/>
        <v>30155000</v>
      </c>
      <c r="N71" s="32">
        <f t="shared" si="22"/>
        <v>49127929</v>
      </c>
      <c r="O71" s="32">
        <f t="shared" si="22"/>
        <v>55595500</v>
      </c>
      <c r="P71" s="32">
        <f t="shared" si="22"/>
        <v>54829983</v>
      </c>
      <c r="Q71" s="32">
        <f t="shared" si="22"/>
        <v>50367660</v>
      </c>
      <c r="R71" s="49"/>
      <c r="S71" s="32">
        <f aca="true" t="shared" si="23" ref="S71:S82">SUM(G71:Q71)</f>
        <v>484117175</v>
      </c>
      <c r="T71" s="49"/>
      <c r="U71" s="52">
        <f>U72+U73+U74+U75+U76+U77+U78+U79+U80+U81+U82</f>
        <v>0</v>
      </c>
    </row>
    <row r="72" spans="2:21" s="71" customFormat="1" ht="18.75" customHeight="1">
      <c r="B72" s="70" t="s">
        <v>7</v>
      </c>
      <c r="C72" s="71">
        <v>120000000</v>
      </c>
      <c r="D72" s="125">
        <f aca="true" t="shared" si="24" ref="D72:D82">S72+U72</f>
        <v>87333285</v>
      </c>
      <c r="F72" s="2">
        <v>0</v>
      </c>
      <c r="G72" s="2">
        <v>0</v>
      </c>
      <c r="H72" s="2">
        <v>160000</v>
      </c>
      <c r="I72" s="2">
        <v>4010000</v>
      </c>
      <c r="J72" s="2">
        <v>6783000</v>
      </c>
      <c r="K72" s="2">
        <v>13530857</v>
      </c>
      <c r="L72" s="2">
        <v>18821999</v>
      </c>
      <c r="M72" s="2">
        <v>8674000</v>
      </c>
      <c r="N72" s="2">
        <v>11823629</v>
      </c>
      <c r="O72" s="2">
        <v>9360000</v>
      </c>
      <c r="P72" s="2">
        <v>11637800</v>
      </c>
      <c r="Q72" s="2">
        <v>2532000</v>
      </c>
      <c r="R72" s="73"/>
      <c r="S72" s="126">
        <f t="shared" si="23"/>
        <v>87333285</v>
      </c>
      <c r="T72" s="73"/>
      <c r="U72" s="127"/>
    </row>
    <row r="73" spans="2:21" s="71" customFormat="1" ht="18.75" customHeight="1">
      <c r="B73" s="70" t="s">
        <v>8</v>
      </c>
      <c r="C73" s="71">
        <v>100000000</v>
      </c>
      <c r="D73" s="125">
        <f t="shared" si="24"/>
        <v>70850000</v>
      </c>
      <c r="F73" s="2">
        <v>0</v>
      </c>
      <c r="G73" s="2">
        <v>0</v>
      </c>
      <c r="H73" s="2">
        <v>7540000</v>
      </c>
      <c r="I73" s="2">
        <v>120000</v>
      </c>
      <c r="J73" s="2">
        <v>3480000</v>
      </c>
      <c r="K73" s="2">
        <v>4795000</v>
      </c>
      <c r="L73" s="2">
        <v>13955000</v>
      </c>
      <c r="M73" s="2">
        <v>6000000</v>
      </c>
      <c r="N73" s="2">
        <v>5300000</v>
      </c>
      <c r="O73" s="2">
        <v>12140000</v>
      </c>
      <c r="P73" s="2">
        <v>10375000</v>
      </c>
      <c r="Q73" s="2">
        <v>7145000</v>
      </c>
      <c r="R73" s="73"/>
      <c r="S73" s="126">
        <f t="shared" si="23"/>
        <v>70850000</v>
      </c>
      <c r="T73" s="73"/>
      <c r="U73" s="127"/>
    </row>
    <row r="74" spans="2:21" s="71" customFormat="1" ht="18.75" customHeight="1">
      <c r="B74" s="70" t="s">
        <v>9</v>
      </c>
      <c r="C74" s="71">
        <v>50000000</v>
      </c>
      <c r="D74" s="125">
        <f t="shared" si="24"/>
        <v>30986000</v>
      </c>
      <c r="F74" s="2">
        <v>0</v>
      </c>
      <c r="G74" s="2">
        <v>600000</v>
      </c>
      <c r="H74" s="2">
        <v>400000</v>
      </c>
      <c r="I74" s="2">
        <v>1303000</v>
      </c>
      <c r="J74" s="2">
        <v>0</v>
      </c>
      <c r="K74" s="2">
        <v>452000</v>
      </c>
      <c r="L74" s="2">
        <v>4935000</v>
      </c>
      <c r="M74" s="2">
        <v>3780000</v>
      </c>
      <c r="N74" s="2">
        <v>1422000</v>
      </c>
      <c r="O74" s="2">
        <v>6944000</v>
      </c>
      <c r="P74" s="2">
        <v>2150000</v>
      </c>
      <c r="Q74" s="2">
        <v>9000000</v>
      </c>
      <c r="R74" s="73"/>
      <c r="S74" s="126">
        <f t="shared" si="23"/>
        <v>30986000</v>
      </c>
      <c r="T74" s="73"/>
      <c r="U74" s="127"/>
    </row>
    <row r="75" spans="2:21" s="109" customFormat="1" ht="18.75" customHeight="1">
      <c r="B75" s="140" t="s">
        <v>10</v>
      </c>
      <c r="C75" s="109">
        <v>100000000</v>
      </c>
      <c r="D75" s="141">
        <f t="shared" si="24"/>
        <v>117558001</v>
      </c>
      <c r="F75" s="2">
        <v>0</v>
      </c>
      <c r="G75" s="2">
        <v>0</v>
      </c>
      <c r="H75" s="2">
        <v>14791614</v>
      </c>
      <c r="I75" s="2">
        <v>17240000</v>
      </c>
      <c r="J75" s="2">
        <v>7856000</v>
      </c>
      <c r="K75" s="2">
        <v>16335000</v>
      </c>
      <c r="L75" s="2">
        <v>12609000</v>
      </c>
      <c r="M75" s="2">
        <v>1492000</v>
      </c>
      <c r="N75" s="2">
        <v>16071000</v>
      </c>
      <c r="O75" s="2">
        <v>9624000</v>
      </c>
      <c r="P75" s="2">
        <v>7734000</v>
      </c>
      <c r="Q75" s="2">
        <v>13805387</v>
      </c>
      <c r="R75" s="110"/>
      <c r="S75" s="142">
        <f t="shared" si="23"/>
        <v>117558001</v>
      </c>
      <c r="T75" s="110"/>
      <c r="U75" s="143"/>
    </row>
    <row r="76" spans="2:21" s="71" customFormat="1" ht="18.75" customHeight="1">
      <c r="B76" s="70" t="s">
        <v>11</v>
      </c>
      <c r="C76" s="71">
        <v>39000000</v>
      </c>
      <c r="D76" s="125">
        <f t="shared" si="24"/>
        <v>35650000</v>
      </c>
      <c r="F76" s="2">
        <v>0</v>
      </c>
      <c r="G76" s="2">
        <v>0</v>
      </c>
      <c r="H76" s="2">
        <v>0</v>
      </c>
      <c r="I76" s="2">
        <v>0</v>
      </c>
      <c r="J76" s="2">
        <v>500000</v>
      </c>
      <c r="K76" s="2">
        <v>16000000</v>
      </c>
      <c r="L76" s="2">
        <v>2300000</v>
      </c>
      <c r="M76" s="2">
        <v>2000000</v>
      </c>
      <c r="N76" s="2">
        <v>3500000</v>
      </c>
      <c r="O76" s="2">
        <v>3000000</v>
      </c>
      <c r="P76" s="2">
        <v>3000000</v>
      </c>
      <c r="Q76" s="2">
        <v>5350000</v>
      </c>
      <c r="R76" s="73"/>
      <c r="S76" s="126">
        <f t="shared" si="23"/>
        <v>35650000</v>
      </c>
      <c r="T76" s="73"/>
      <c r="U76" s="127"/>
    </row>
    <row r="77" spans="2:21" s="8" customFormat="1" ht="18.75" customHeight="1">
      <c r="B77" s="21" t="s">
        <v>12</v>
      </c>
      <c r="C77" s="8">
        <v>50000000</v>
      </c>
      <c r="D77" s="41">
        <f t="shared" si="24"/>
        <v>20869000</v>
      </c>
      <c r="F77" s="2">
        <v>0</v>
      </c>
      <c r="G77" s="2">
        <v>0</v>
      </c>
      <c r="H77" s="2">
        <v>410000</v>
      </c>
      <c r="I77" s="2">
        <v>450000</v>
      </c>
      <c r="J77" s="2">
        <v>1165000</v>
      </c>
      <c r="K77" s="2">
        <v>780000</v>
      </c>
      <c r="L77" s="2">
        <v>1330000</v>
      </c>
      <c r="M77" s="2">
        <v>1320000</v>
      </c>
      <c r="N77" s="2">
        <v>2045000</v>
      </c>
      <c r="O77" s="2">
        <v>2300000</v>
      </c>
      <c r="P77" s="2">
        <v>5490000</v>
      </c>
      <c r="Q77" s="2">
        <v>5579000</v>
      </c>
      <c r="R77" s="53"/>
      <c r="S77" s="123">
        <f t="shared" si="23"/>
        <v>20869000</v>
      </c>
      <c r="T77" s="53"/>
      <c r="U77" s="124"/>
    </row>
    <row r="78" spans="2:21" s="8" customFormat="1" ht="18.75" customHeight="1">
      <c r="B78" s="21" t="s">
        <v>13</v>
      </c>
      <c r="C78" s="8">
        <v>40000000</v>
      </c>
      <c r="D78" s="41">
        <f t="shared" si="24"/>
        <v>35900000</v>
      </c>
      <c r="F78" s="2">
        <v>0</v>
      </c>
      <c r="G78" s="2">
        <v>6080000</v>
      </c>
      <c r="H78" s="2">
        <v>180000</v>
      </c>
      <c r="I78" s="2">
        <v>300000</v>
      </c>
      <c r="J78" s="2">
        <v>2650000</v>
      </c>
      <c r="K78" s="2">
        <v>2845000</v>
      </c>
      <c r="L78" s="2">
        <v>4583000</v>
      </c>
      <c r="M78" s="2">
        <v>3893000</v>
      </c>
      <c r="N78" s="2">
        <v>3418000</v>
      </c>
      <c r="O78" s="2">
        <v>5983000</v>
      </c>
      <c r="P78" s="2">
        <v>3234000</v>
      </c>
      <c r="Q78" s="2">
        <v>2734000</v>
      </c>
      <c r="R78" s="53"/>
      <c r="S78" s="123">
        <f t="shared" si="23"/>
        <v>35900000</v>
      </c>
      <c r="T78" s="53"/>
      <c r="U78" s="124"/>
    </row>
    <row r="79" spans="2:21" s="57" customFormat="1" ht="18.75" customHeight="1">
      <c r="B79" s="75" t="s">
        <v>1</v>
      </c>
      <c r="C79" s="57">
        <v>85000000</v>
      </c>
      <c r="D79" s="120">
        <f t="shared" si="24"/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59"/>
      <c r="S79" s="128">
        <f t="shared" si="23"/>
        <v>0</v>
      </c>
      <c r="T79" s="59"/>
      <c r="U79" s="129"/>
    </row>
    <row r="80" spans="2:21" s="71" customFormat="1" ht="18.75" customHeight="1">
      <c r="B80" s="70" t="s">
        <v>2</v>
      </c>
      <c r="C80" s="71">
        <v>105000000</v>
      </c>
      <c r="D80" s="125">
        <f t="shared" si="24"/>
        <v>73791771</v>
      </c>
      <c r="F80" s="2">
        <v>0</v>
      </c>
      <c r="G80" s="2">
        <v>30710379</v>
      </c>
      <c r="H80" s="2">
        <v>7395959</v>
      </c>
      <c r="I80" s="2">
        <v>4490595</v>
      </c>
      <c r="J80" s="2">
        <v>4155000</v>
      </c>
      <c r="K80" s="2">
        <v>3707200</v>
      </c>
      <c r="L80" s="2">
        <v>3154500</v>
      </c>
      <c r="M80" s="2">
        <v>2588000</v>
      </c>
      <c r="N80" s="2">
        <v>2785300</v>
      </c>
      <c r="O80" s="2">
        <v>5250500</v>
      </c>
      <c r="P80" s="2">
        <v>7213000</v>
      </c>
      <c r="Q80" s="2">
        <v>2341338</v>
      </c>
      <c r="R80" s="73"/>
      <c r="S80" s="126">
        <f t="shared" si="23"/>
        <v>73791771</v>
      </c>
      <c r="T80" s="73"/>
      <c r="U80" s="127"/>
    </row>
    <row r="81" spans="2:21" s="71" customFormat="1" ht="18.75" customHeight="1">
      <c r="B81" s="70" t="s">
        <v>14</v>
      </c>
      <c r="C81" s="71">
        <v>22000000</v>
      </c>
      <c r="D81" s="125">
        <f t="shared" si="24"/>
        <v>960000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15000</v>
      </c>
      <c r="L81" s="2">
        <v>80000</v>
      </c>
      <c r="M81" s="2">
        <v>190000</v>
      </c>
      <c r="N81" s="2">
        <v>275000</v>
      </c>
      <c r="O81" s="2">
        <v>250000</v>
      </c>
      <c r="P81" s="2">
        <v>125000</v>
      </c>
      <c r="Q81" s="2">
        <v>25000</v>
      </c>
      <c r="R81" s="73"/>
      <c r="S81" s="126">
        <f t="shared" si="23"/>
        <v>960000</v>
      </c>
      <c r="T81" s="73"/>
      <c r="U81" s="127"/>
    </row>
    <row r="82" spans="2:21" s="71" customFormat="1" ht="18.75" customHeight="1">
      <c r="B82" s="70" t="s">
        <v>15</v>
      </c>
      <c r="C82" s="71">
        <v>70000000</v>
      </c>
      <c r="D82" s="125">
        <f t="shared" si="24"/>
        <v>10219118</v>
      </c>
      <c r="F82" s="2">
        <v>0</v>
      </c>
      <c r="G82" s="2">
        <v>0</v>
      </c>
      <c r="H82" s="2">
        <v>0</v>
      </c>
      <c r="I82" s="2">
        <v>0</v>
      </c>
      <c r="J82" s="2">
        <v>500000</v>
      </c>
      <c r="K82" s="2">
        <v>324000</v>
      </c>
      <c r="L82" s="2">
        <v>218000</v>
      </c>
      <c r="M82" s="2">
        <v>218000</v>
      </c>
      <c r="N82" s="2">
        <v>2488000</v>
      </c>
      <c r="O82" s="2">
        <v>744000</v>
      </c>
      <c r="P82" s="2">
        <v>3871183</v>
      </c>
      <c r="Q82" s="2">
        <v>1855935</v>
      </c>
      <c r="R82" s="73"/>
      <c r="S82" s="126">
        <f t="shared" si="23"/>
        <v>10219118</v>
      </c>
      <c r="T82" s="73"/>
      <c r="U82" s="127"/>
    </row>
    <row r="83" spans="2:21" s="8" customFormat="1" ht="18.75" customHeight="1">
      <c r="B83" s="24" t="s">
        <v>16</v>
      </c>
      <c r="C83" s="86">
        <f>C84+C85+C86+C87+C88+C89+C90+C91</f>
        <v>675000000</v>
      </c>
      <c r="D83" s="86">
        <f>D84+D85+D86+D87+D88+D89+D90+D91</f>
        <v>228157000</v>
      </c>
      <c r="E83" s="20"/>
      <c r="F83" s="86">
        <f aca="true" t="shared" si="25" ref="F83:Q83">F84+F85+F86+F87+F88+F89+F90+F91</f>
        <v>0</v>
      </c>
      <c r="G83" s="86">
        <f t="shared" si="25"/>
        <v>2514150</v>
      </c>
      <c r="H83" s="86">
        <f t="shared" si="25"/>
        <v>9020000</v>
      </c>
      <c r="I83" s="86">
        <f t="shared" si="25"/>
        <v>10986005</v>
      </c>
      <c r="J83" s="86">
        <f t="shared" si="25"/>
        <v>20039005</v>
      </c>
      <c r="K83" s="86">
        <f t="shared" si="25"/>
        <v>27668005</v>
      </c>
      <c r="L83" s="86">
        <f t="shared" si="25"/>
        <v>15798805</v>
      </c>
      <c r="M83" s="86">
        <f t="shared" si="25"/>
        <v>9512705</v>
      </c>
      <c r="N83" s="86">
        <f t="shared" si="25"/>
        <v>38349705</v>
      </c>
      <c r="O83" s="86">
        <f t="shared" si="25"/>
        <v>22310705</v>
      </c>
      <c r="P83" s="86">
        <f t="shared" si="25"/>
        <v>25220455</v>
      </c>
      <c r="Q83" s="86">
        <f t="shared" si="25"/>
        <v>46737460</v>
      </c>
      <c r="R83" s="49"/>
      <c r="S83" s="86">
        <f>SUM(F83:Q83)</f>
        <v>228157000</v>
      </c>
      <c r="T83" s="49"/>
      <c r="U83" s="130">
        <f>U84+U85+U86+U87+U88+U89+U90+U91</f>
        <v>0</v>
      </c>
    </row>
    <row r="84" spans="2:21" s="57" customFormat="1" ht="18.75" customHeight="1">
      <c r="B84" s="75" t="s">
        <v>17</v>
      </c>
      <c r="C84" s="57">
        <v>75000000</v>
      </c>
      <c r="D84" s="120">
        <f aca="true" t="shared" si="26" ref="D84:D91">S84+U84</f>
        <v>0</v>
      </c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59"/>
      <c r="S84" s="128">
        <f aca="true" t="shared" si="27" ref="S84:S90">SUM(G84:Q84)</f>
        <v>0</v>
      </c>
      <c r="T84" s="59"/>
      <c r="U84" s="129"/>
    </row>
    <row r="85" spans="2:21" s="71" customFormat="1" ht="18.75" customHeight="1">
      <c r="B85" s="70" t="s">
        <v>18</v>
      </c>
      <c r="C85" s="71">
        <v>194000000</v>
      </c>
      <c r="D85" s="125">
        <f t="shared" si="26"/>
        <v>43858000</v>
      </c>
      <c r="F85" s="2">
        <v>0</v>
      </c>
      <c r="G85" s="2">
        <v>0</v>
      </c>
      <c r="H85" s="2">
        <v>296850</v>
      </c>
      <c r="I85" s="2">
        <v>606850</v>
      </c>
      <c r="J85" s="2">
        <v>1701850</v>
      </c>
      <c r="K85" s="2">
        <v>3737850</v>
      </c>
      <c r="L85" s="2">
        <v>2696850</v>
      </c>
      <c r="M85" s="2">
        <v>3367250</v>
      </c>
      <c r="N85" s="2">
        <v>7016250</v>
      </c>
      <c r="O85" s="2">
        <v>8795250</v>
      </c>
      <c r="P85" s="2">
        <v>2624000</v>
      </c>
      <c r="Q85" s="2">
        <v>13015000</v>
      </c>
      <c r="R85" s="73"/>
      <c r="S85" s="126">
        <f t="shared" si="27"/>
        <v>43858000</v>
      </c>
      <c r="T85" s="73"/>
      <c r="U85" s="127"/>
    </row>
    <row r="86" spans="2:21" s="57" customFormat="1" ht="18.75" customHeight="1">
      <c r="B86" s="75" t="s">
        <v>19</v>
      </c>
      <c r="C86" s="57">
        <v>10000000</v>
      </c>
      <c r="D86" s="120">
        <f t="shared" si="26"/>
        <v>0</v>
      </c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59"/>
      <c r="S86" s="128">
        <f t="shared" si="27"/>
        <v>0</v>
      </c>
      <c r="T86" s="59"/>
      <c r="U86" s="129"/>
    </row>
    <row r="87" spans="2:21" s="71" customFormat="1" ht="18.75" customHeight="1">
      <c r="B87" s="70" t="s">
        <v>20</v>
      </c>
      <c r="C87" s="71">
        <v>140000000</v>
      </c>
      <c r="D87" s="125">
        <f t="shared" si="26"/>
        <v>123831000</v>
      </c>
      <c r="F87" s="2">
        <v>0</v>
      </c>
      <c r="G87" s="2">
        <v>2514150</v>
      </c>
      <c r="H87" s="2">
        <v>8323150</v>
      </c>
      <c r="I87" s="2">
        <v>8889155</v>
      </c>
      <c r="J87" s="2">
        <v>15887155</v>
      </c>
      <c r="K87" s="2">
        <v>15310155</v>
      </c>
      <c r="L87" s="2">
        <v>10461955</v>
      </c>
      <c r="M87" s="2">
        <v>4055455</v>
      </c>
      <c r="N87" s="2">
        <v>21593455</v>
      </c>
      <c r="O87" s="2">
        <v>8035455</v>
      </c>
      <c r="P87" s="2">
        <v>16598455</v>
      </c>
      <c r="Q87" s="2">
        <v>12162460</v>
      </c>
      <c r="R87" s="73"/>
      <c r="S87" s="126">
        <f t="shared" si="27"/>
        <v>123831000</v>
      </c>
      <c r="T87" s="73"/>
      <c r="U87" s="127"/>
    </row>
    <row r="88" spans="2:21" s="71" customFormat="1" ht="18.75" customHeight="1">
      <c r="B88" s="70" t="s">
        <v>21</v>
      </c>
      <c r="C88" s="71">
        <v>30000000</v>
      </c>
      <c r="D88" s="125">
        <f t="shared" si="26"/>
        <v>14068000</v>
      </c>
      <c r="F88" s="2">
        <v>0</v>
      </c>
      <c r="G88" s="2">
        <v>0</v>
      </c>
      <c r="H88" s="2">
        <v>400000</v>
      </c>
      <c r="I88" s="2">
        <v>180000</v>
      </c>
      <c r="J88" s="2">
        <v>900000</v>
      </c>
      <c r="K88" s="2">
        <v>2050000</v>
      </c>
      <c r="L88" s="2">
        <v>630000</v>
      </c>
      <c r="M88" s="2">
        <v>1010000</v>
      </c>
      <c r="N88" s="2">
        <v>1890000</v>
      </c>
      <c r="O88" s="2">
        <v>1750000</v>
      </c>
      <c r="P88" s="2">
        <v>1648000</v>
      </c>
      <c r="Q88" s="2">
        <v>3610000</v>
      </c>
      <c r="R88" s="73"/>
      <c r="S88" s="126">
        <f t="shared" si="27"/>
        <v>14068000</v>
      </c>
      <c r="T88" s="73"/>
      <c r="U88" s="127"/>
    </row>
    <row r="89" spans="2:21" s="57" customFormat="1" ht="18.75" customHeight="1">
      <c r="B89" s="75" t="s">
        <v>22</v>
      </c>
      <c r="C89" s="57">
        <v>46000000</v>
      </c>
      <c r="D89" s="120">
        <f t="shared" si="26"/>
        <v>0</v>
      </c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59"/>
      <c r="S89" s="128">
        <f t="shared" si="27"/>
        <v>0</v>
      </c>
      <c r="T89" s="59"/>
      <c r="U89" s="129"/>
    </row>
    <row r="90" spans="2:21" s="57" customFormat="1" ht="18.75" customHeight="1">
      <c r="B90" s="75" t="s">
        <v>23</v>
      </c>
      <c r="C90" s="57">
        <v>70000000</v>
      </c>
      <c r="D90" s="120">
        <f t="shared" si="26"/>
        <v>0</v>
      </c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59"/>
      <c r="S90" s="128">
        <f t="shared" si="27"/>
        <v>0</v>
      </c>
      <c r="T90" s="59"/>
      <c r="U90" s="129"/>
    </row>
    <row r="91" spans="2:21" s="107" customFormat="1" ht="18.75" customHeight="1">
      <c r="B91" s="144" t="s">
        <v>24</v>
      </c>
      <c r="C91" s="107">
        <v>110000000</v>
      </c>
      <c r="D91" s="145">
        <f t="shared" si="26"/>
        <v>46400000</v>
      </c>
      <c r="F91" s="154">
        <v>0</v>
      </c>
      <c r="G91" s="154">
        <v>0</v>
      </c>
      <c r="H91" s="154">
        <v>0</v>
      </c>
      <c r="I91" s="154">
        <v>1310000</v>
      </c>
      <c r="J91" s="154">
        <v>1550000</v>
      </c>
      <c r="K91" s="154">
        <v>6570000</v>
      </c>
      <c r="L91" s="154">
        <v>2010000</v>
      </c>
      <c r="M91" s="154">
        <v>1080000</v>
      </c>
      <c r="N91" s="154">
        <v>7850000</v>
      </c>
      <c r="O91" s="154">
        <v>3730000</v>
      </c>
      <c r="P91" s="154">
        <v>4350000</v>
      </c>
      <c r="Q91" s="154">
        <v>17950000</v>
      </c>
      <c r="R91" s="108"/>
      <c r="S91" s="146">
        <f>SUM(F91:Q91)</f>
        <v>46400000</v>
      </c>
      <c r="T91" s="108"/>
      <c r="U91" s="147"/>
    </row>
    <row r="92" spans="2:21" s="8" customFormat="1" ht="18.75" customHeight="1">
      <c r="B92" s="24" t="s">
        <v>25</v>
      </c>
      <c r="C92" s="86">
        <f>C93+C94</f>
        <v>825000000</v>
      </c>
      <c r="D92" s="86">
        <f>D93+D94</f>
        <v>661784640</v>
      </c>
      <c r="E92" s="20"/>
      <c r="F92" s="86">
        <f aca="true" t="shared" si="28" ref="F92:Q92">F93+F94</f>
        <v>21200000</v>
      </c>
      <c r="G92" s="86">
        <f t="shared" si="28"/>
        <v>7000000</v>
      </c>
      <c r="H92" s="86">
        <f t="shared" si="28"/>
        <v>55020000</v>
      </c>
      <c r="I92" s="86">
        <f t="shared" si="28"/>
        <v>66970000</v>
      </c>
      <c r="J92" s="86">
        <f t="shared" si="28"/>
        <v>75740000</v>
      </c>
      <c r="K92" s="86">
        <f t="shared" si="28"/>
        <v>42690000</v>
      </c>
      <c r="L92" s="86">
        <f t="shared" si="28"/>
        <v>27040000</v>
      </c>
      <c r="M92" s="86">
        <f t="shared" si="28"/>
        <v>87100000</v>
      </c>
      <c r="N92" s="86">
        <f t="shared" si="28"/>
        <v>9000000</v>
      </c>
      <c r="O92" s="86">
        <f t="shared" si="28"/>
        <v>69710000</v>
      </c>
      <c r="P92" s="86">
        <f t="shared" si="28"/>
        <v>103100000</v>
      </c>
      <c r="Q92" s="86">
        <f t="shared" si="28"/>
        <v>97214640</v>
      </c>
      <c r="R92" s="49"/>
      <c r="S92" s="86">
        <f>SUM(F92:Q92)</f>
        <v>661784640</v>
      </c>
      <c r="T92" s="49"/>
      <c r="U92" s="130">
        <f>U93+U94</f>
        <v>0</v>
      </c>
    </row>
    <row r="93" spans="2:21" s="71" customFormat="1" ht="18.75" customHeight="1">
      <c r="B93" s="70" t="s">
        <v>26</v>
      </c>
      <c r="C93" s="71">
        <v>725000000</v>
      </c>
      <c r="D93" s="72">
        <f aca="true" t="shared" si="29" ref="D93:D99">S93+U93</f>
        <v>661784640</v>
      </c>
      <c r="F93" s="72">
        <v>21200000</v>
      </c>
      <c r="G93" s="72">
        <v>7000000</v>
      </c>
      <c r="H93" s="72">
        <v>55020000</v>
      </c>
      <c r="I93" s="72">
        <v>66970000</v>
      </c>
      <c r="J93" s="72">
        <v>75740000</v>
      </c>
      <c r="K93" s="72">
        <v>42690000</v>
      </c>
      <c r="L93" s="72">
        <v>27040000</v>
      </c>
      <c r="M93" s="72">
        <v>87100000</v>
      </c>
      <c r="N93" s="72">
        <v>9000000</v>
      </c>
      <c r="O93" s="72">
        <v>69710000</v>
      </c>
      <c r="P93" s="72">
        <v>103100000</v>
      </c>
      <c r="Q93" s="72">
        <v>97214640</v>
      </c>
      <c r="R93" s="73"/>
      <c r="S93" s="72">
        <f>SUM(F93:Q93)</f>
        <v>661784640</v>
      </c>
      <c r="T93" s="73"/>
      <c r="U93" s="74"/>
    </row>
    <row r="94" spans="2:21" s="57" customFormat="1" ht="18.75" customHeight="1">
      <c r="B94" s="75" t="s">
        <v>27</v>
      </c>
      <c r="C94" s="57">
        <v>100000000</v>
      </c>
      <c r="D94" s="76">
        <f t="shared" si="29"/>
        <v>0</v>
      </c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59"/>
      <c r="S94" s="76">
        <f aca="true" t="shared" si="30" ref="S94:S99">SUM(G94:Q94)</f>
        <v>0</v>
      </c>
      <c r="T94" s="59"/>
      <c r="U94" s="77"/>
    </row>
    <row r="95" spans="2:21" s="4" customFormat="1" ht="18.75" customHeight="1">
      <c r="B95" s="148" t="s">
        <v>28</v>
      </c>
      <c r="C95" s="149">
        <f>SUM(C96:C99)</f>
        <v>406000000</v>
      </c>
      <c r="D95" s="149">
        <f t="shared" si="29"/>
        <v>330662976</v>
      </c>
      <c r="G95" s="150">
        <f aca="true" t="shared" si="31" ref="G95:Q95">G96+G97+G98+G99</f>
        <v>440000</v>
      </c>
      <c r="H95" s="150">
        <f t="shared" si="31"/>
        <v>7306500</v>
      </c>
      <c r="I95" s="150">
        <f t="shared" si="31"/>
        <v>38172756</v>
      </c>
      <c r="J95" s="150">
        <f t="shared" si="31"/>
        <v>27090240</v>
      </c>
      <c r="K95" s="150">
        <f t="shared" si="31"/>
        <v>29181540</v>
      </c>
      <c r="L95" s="150">
        <f t="shared" si="31"/>
        <v>23931600</v>
      </c>
      <c r="M95" s="150">
        <f t="shared" si="31"/>
        <v>21872300</v>
      </c>
      <c r="N95" s="150">
        <f t="shared" si="31"/>
        <v>36605102</v>
      </c>
      <c r="O95" s="150">
        <f t="shared" si="31"/>
        <v>47572200</v>
      </c>
      <c r="P95" s="150">
        <f t="shared" si="31"/>
        <v>50620400</v>
      </c>
      <c r="Q95" s="150">
        <f t="shared" si="31"/>
        <v>47870338</v>
      </c>
      <c r="R95" s="45"/>
      <c r="S95" s="150">
        <f t="shared" si="30"/>
        <v>330662976</v>
      </c>
      <c r="T95" s="45"/>
      <c r="U95" s="151">
        <f>U96+U97+U98+U99</f>
        <v>0</v>
      </c>
    </row>
    <row r="96" spans="2:21" s="71" customFormat="1" ht="18.75" customHeight="1">
      <c r="B96" s="70" t="s">
        <v>29</v>
      </c>
      <c r="C96" s="71">
        <v>56000000</v>
      </c>
      <c r="D96" s="125">
        <f t="shared" si="29"/>
        <v>50000000</v>
      </c>
      <c r="F96" s="158"/>
      <c r="G96" s="159"/>
      <c r="H96" s="159">
        <v>150000</v>
      </c>
      <c r="I96" s="159">
        <v>18661570</v>
      </c>
      <c r="J96" s="159">
        <v>5607540</v>
      </c>
      <c r="K96" s="159">
        <v>3975290</v>
      </c>
      <c r="L96" s="159">
        <v>1335600</v>
      </c>
      <c r="M96" s="159">
        <v>99000</v>
      </c>
      <c r="N96" s="159">
        <v>15120000</v>
      </c>
      <c r="O96" s="159">
        <v>5051000</v>
      </c>
      <c r="P96" s="159"/>
      <c r="Q96" s="159"/>
      <c r="R96" s="73"/>
      <c r="S96" s="126">
        <f t="shared" si="30"/>
        <v>50000000</v>
      </c>
      <c r="T96" s="73"/>
      <c r="U96" s="127"/>
    </row>
    <row r="97" spans="2:21" s="71" customFormat="1" ht="18.75" customHeight="1">
      <c r="B97" s="70" t="s">
        <v>30</v>
      </c>
      <c r="C97" s="71">
        <v>80000000</v>
      </c>
      <c r="D97" s="125">
        <f t="shared" si="29"/>
        <v>48444700</v>
      </c>
      <c r="F97" s="2">
        <v>0</v>
      </c>
      <c r="G97" s="2">
        <v>426000</v>
      </c>
      <c r="H97" s="2">
        <v>2041500</v>
      </c>
      <c r="I97" s="2">
        <v>1970186</v>
      </c>
      <c r="J97" s="2">
        <v>2966700</v>
      </c>
      <c r="K97" s="2">
        <v>7069250</v>
      </c>
      <c r="L97" s="2">
        <v>3084000</v>
      </c>
      <c r="M97" s="2">
        <v>2001300</v>
      </c>
      <c r="N97" s="2">
        <v>11004464</v>
      </c>
      <c r="O97" s="2">
        <v>2873200</v>
      </c>
      <c r="P97" s="2">
        <v>9752400</v>
      </c>
      <c r="Q97" s="2">
        <v>5255700</v>
      </c>
      <c r="R97" s="73"/>
      <c r="S97" s="126">
        <f t="shared" si="30"/>
        <v>48444700</v>
      </c>
      <c r="T97" s="73"/>
      <c r="U97" s="127"/>
    </row>
    <row r="98" spans="2:21" s="109" customFormat="1" ht="18.75" customHeight="1">
      <c r="B98" s="140" t="s">
        <v>31</v>
      </c>
      <c r="C98" s="109">
        <v>150000000</v>
      </c>
      <c r="D98" s="141">
        <f t="shared" si="29"/>
        <v>220000000</v>
      </c>
      <c r="F98" s="154">
        <v>0</v>
      </c>
      <c r="G98" s="154">
        <v>0</v>
      </c>
      <c r="H98" s="154">
        <v>5000000</v>
      </c>
      <c r="I98" s="154">
        <v>17000000</v>
      </c>
      <c r="J98" s="154">
        <v>18000000</v>
      </c>
      <c r="K98" s="154">
        <v>17000000</v>
      </c>
      <c r="L98" s="154">
        <v>19000000</v>
      </c>
      <c r="M98" s="154">
        <v>19000000</v>
      </c>
      <c r="N98" s="154">
        <v>9000000</v>
      </c>
      <c r="O98" s="154">
        <v>38000000</v>
      </c>
      <c r="P98" s="154">
        <v>39000000</v>
      </c>
      <c r="Q98" s="154">
        <v>39000000</v>
      </c>
      <c r="R98" s="110"/>
      <c r="S98" s="142">
        <f t="shared" si="30"/>
        <v>220000000</v>
      </c>
      <c r="T98" s="110"/>
      <c r="U98" s="143"/>
    </row>
    <row r="99" spans="2:21" s="82" customFormat="1" ht="18.75" customHeight="1">
      <c r="B99" s="111" t="s">
        <v>32</v>
      </c>
      <c r="C99" s="112">
        <v>120000000</v>
      </c>
      <c r="D99" s="113">
        <f t="shared" si="29"/>
        <v>12218276</v>
      </c>
      <c r="E99" s="112"/>
      <c r="F99" s="2">
        <v>0</v>
      </c>
      <c r="G99" s="2">
        <v>14000</v>
      </c>
      <c r="H99" s="2">
        <v>115000</v>
      </c>
      <c r="I99" s="2">
        <v>541000</v>
      </c>
      <c r="J99" s="2">
        <v>516000</v>
      </c>
      <c r="K99" s="2">
        <v>1137000</v>
      </c>
      <c r="L99" s="2">
        <v>512000</v>
      </c>
      <c r="M99" s="2">
        <v>772000</v>
      </c>
      <c r="N99" s="2">
        <v>1480638</v>
      </c>
      <c r="O99" s="2">
        <v>1648000</v>
      </c>
      <c r="P99" s="2">
        <v>1868000</v>
      </c>
      <c r="Q99" s="2">
        <v>3614638</v>
      </c>
      <c r="R99" s="114"/>
      <c r="S99" s="115">
        <f t="shared" si="30"/>
        <v>12218276</v>
      </c>
      <c r="T99" s="114"/>
      <c r="U99" s="116"/>
    </row>
    <row r="100" spans="4:21" ht="18.75" customHeight="1">
      <c r="D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S100" s="54"/>
      <c r="U100" s="34"/>
    </row>
    <row r="101" spans="2:21" s="1" customFormat="1" ht="29.25" customHeight="1">
      <c r="B101" s="22" t="s">
        <v>33</v>
      </c>
      <c r="C101" s="35">
        <f>C102+C105+C106+C107+C108+C109</f>
        <v>6020000000</v>
      </c>
      <c r="D101" s="35">
        <f>D102+D105+D106+D107+D108+D109</f>
        <v>6027705084.766603</v>
      </c>
      <c r="E101" s="23"/>
      <c r="F101" s="35">
        <f aca="true" t="shared" si="32" ref="F101:Q101">F102+F105+F106+F107+F108+F109</f>
        <v>300833925.452745</v>
      </c>
      <c r="G101" s="35">
        <f t="shared" si="32"/>
        <v>323277641.84148574</v>
      </c>
      <c r="H101" s="35">
        <f t="shared" si="32"/>
        <v>464809617.2164588</v>
      </c>
      <c r="I101" s="35">
        <f t="shared" si="32"/>
        <v>485230565.091028</v>
      </c>
      <c r="J101" s="35">
        <f t="shared" si="32"/>
        <v>537922497.4885018</v>
      </c>
      <c r="K101" s="35">
        <f t="shared" si="32"/>
        <v>465757023.8070716</v>
      </c>
      <c r="L101" s="35">
        <f t="shared" si="32"/>
        <v>524775261.7744051</v>
      </c>
      <c r="M101" s="35">
        <f t="shared" si="32"/>
        <v>474515448.71348065</v>
      </c>
      <c r="N101" s="35">
        <f t="shared" si="32"/>
        <v>455196321.98016953</v>
      </c>
      <c r="O101" s="35">
        <f t="shared" si="32"/>
        <v>556490471.680608</v>
      </c>
      <c r="P101" s="35">
        <f t="shared" si="32"/>
        <v>563618110.1156424</v>
      </c>
      <c r="Q101" s="35">
        <f t="shared" si="32"/>
        <v>605278199.6050066</v>
      </c>
      <c r="R101" s="50"/>
      <c r="S101" s="35">
        <f aca="true" t="shared" si="33" ref="S101:S109">SUM(F101:Q101)</f>
        <v>5757705084.7666025</v>
      </c>
      <c r="T101" s="50"/>
      <c r="U101" s="83">
        <f>U102+U105+U106+U107+U108+U109</f>
        <v>270000000</v>
      </c>
    </row>
    <row r="102" spans="2:21" ht="18.75" customHeight="1">
      <c r="B102" s="16" t="s">
        <v>34</v>
      </c>
      <c r="C102" s="32">
        <f>C103+C104</f>
        <v>600000000</v>
      </c>
      <c r="D102" s="32">
        <f>D103+D104</f>
        <v>600000000</v>
      </c>
      <c r="E102" s="20"/>
      <c r="F102" s="32">
        <f aca="true" t="shared" si="34" ref="F102:Q102">F103+F104</f>
        <v>0</v>
      </c>
      <c r="G102" s="32">
        <f t="shared" si="34"/>
        <v>0</v>
      </c>
      <c r="H102" s="32">
        <f t="shared" si="34"/>
        <v>60000000</v>
      </c>
      <c r="I102" s="32">
        <f t="shared" si="34"/>
        <v>60000000</v>
      </c>
      <c r="J102" s="32">
        <f t="shared" si="34"/>
        <v>60000000</v>
      </c>
      <c r="K102" s="32">
        <f t="shared" si="34"/>
        <v>60000000</v>
      </c>
      <c r="L102" s="32">
        <f t="shared" si="34"/>
        <v>60000000</v>
      </c>
      <c r="M102" s="32">
        <f t="shared" si="34"/>
        <v>60000000</v>
      </c>
      <c r="N102" s="32">
        <f t="shared" si="34"/>
        <v>60000000</v>
      </c>
      <c r="O102" s="32">
        <f t="shared" si="34"/>
        <v>60000000</v>
      </c>
      <c r="P102" s="32">
        <f t="shared" si="34"/>
        <v>60000000</v>
      </c>
      <c r="Q102" s="32">
        <f t="shared" si="34"/>
        <v>60000000</v>
      </c>
      <c r="R102" s="49"/>
      <c r="S102" s="32">
        <f t="shared" si="33"/>
        <v>600000000</v>
      </c>
      <c r="T102" s="49"/>
      <c r="U102" s="52">
        <f>U103+U104</f>
        <v>0</v>
      </c>
    </row>
    <row r="103" spans="2:21" s="8" customFormat="1" ht="18.75" customHeight="1">
      <c r="B103" s="21" t="s">
        <v>35</v>
      </c>
      <c r="C103" s="8">
        <v>575000000</v>
      </c>
      <c r="D103" s="84">
        <f aca="true" t="shared" si="35" ref="D103:D109">S103+U103</f>
        <v>575000000</v>
      </c>
      <c r="G103" s="84"/>
      <c r="H103" s="84">
        <v>57500000</v>
      </c>
      <c r="I103" s="84">
        <v>57500000</v>
      </c>
      <c r="J103" s="84">
        <v>57500000</v>
      </c>
      <c r="K103" s="84">
        <v>57500000</v>
      </c>
      <c r="L103" s="84">
        <v>57500000</v>
      </c>
      <c r="M103" s="84">
        <v>57500000</v>
      </c>
      <c r="N103" s="84">
        <v>57500000</v>
      </c>
      <c r="O103" s="84">
        <v>57500000</v>
      </c>
      <c r="P103" s="84">
        <v>57500000</v>
      </c>
      <c r="Q103" s="84">
        <v>57500000</v>
      </c>
      <c r="R103" s="53"/>
      <c r="S103" s="84">
        <f t="shared" si="33"/>
        <v>575000000</v>
      </c>
      <c r="T103" s="53"/>
      <c r="U103" s="85"/>
    </row>
    <row r="104" spans="2:21" s="8" customFormat="1" ht="18.75" customHeight="1">
      <c r="B104" s="21" t="s">
        <v>36</v>
      </c>
      <c r="C104" s="8">
        <v>25000000</v>
      </c>
      <c r="D104" s="84">
        <f t="shared" si="35"/>
        <v>25000000</v>
      </c>
      <c r="G104" s="84"/>
      <c r="H104" s="84">
        <v>2500000</v>
      </c>
      <c r="I104" s="84">
        <v>2500000</v>
      </c>
      <c r="J104" s="84">
        <v>2500000</v>
      </c>
      <c r="K104" s="84">
        <v>2500000</v>
      </c>
      <c r="L104" s="84">
        <v>2500000</v>
      </c>
      <c r="M104" s="84">
        <v>2500000</v>
      </c>
      <c r="N104" s="84">
        <v>2500000</v>
      </c>
      <c r="O104" s="84">
        <v>2500000</v>
      </c>
      <c r="P104" s="84">
        <v>2500000</v>
      </c>
      <c r="Q104" s="84">
        <v>2500000</v>
      </c>
      <c r="R104" s="53"/>
      <c r="S104" s="84">
        <f t="shared" si="33"/>
        <v>25000000</v>
      </c>
      <c r="T104" s="53"/>
      <c r="U104" s="85"/>
    </row>
    <row r="105" spans="2:21" s="8" customFormat="1" ht="18.75" customHeight="1">
      <c r="B105" s="24" t="s">
        <v>37</v>
      </c>
      <c r="C105" s="20">
        <v>1000000000</v>
      </c>
      <c r="D105" s="36">
        <f t="shared" si="35"/>
        <v>999999999.9999999</v>
      </c>
      <c r="E105" s="20"/>
      <c r="F105" s="20">
        <v>126311.56070187782</v>
      </c>
      <c r="G105" s="36">
        <v>14399364.925168881</v>
      </c>
      <c r="H105" s="36">
        <v>95088570.7890992</v>
      </c>
      <c r="I105" s="36">
        <v>99618021.0581362</v>
      </c>
      <c r="J105" s="36">
        <v>130262232.44058827</v>
      </c>
      <c r="K105" s="36">
        <v>76894161.99972285</v>
      </c>
      <c r="L105" s="36">
        <v>80224762.08055808</v>
      </c>
      <c r="M105" s="36">
        <v>66248227.74929494</v>
      </c>
      <c r="N105" s="36">
        <v>41962070.09013752</v>
      </c>
      <c r="O105" s="36">
        <v>56030798.14366189</v>
      </c>
      <c r="P105" s="36">
        <v>150332100.73539984</v>
      </c>
      <c r="Q105" s="36">
        <v>188813378.42753038</v>
      </c>
      <c r="R105" s="49"/>
      <c r="S105" s="86">
        <f t="shared" si="33"/>
        <v>999999999.9999999</v>
      </c>
      <c r="T105" s="49"/>
      <c r="U105" s="87"/>
    </row>
    <row r="106" spans="2:21" s="8" customFormat="1" ht="18.75" customHeight="1">
      <c r="B106" s="24" t="s">
        <v>38</v>
      </c>
      <c r="C106" s="20">
        <v>220000000</v>
      </c>
      <c r="D106" s="36">
        <f t="shared" si="35"/>
        <v>227605484.76660353</v>
      </c>
      <c r="E106" s="20"/>
      <c r="F106" s="8">
        <v>9040947.89204314</v>
      </c>
      <c r="G106" s="8">
        <v>17211610.916316897</v>
      </c>
      <c r="H106" s="8">
        <v>18054380.4273596</v>
      </c>
      <c r="I106" s="8">
        <v>17228478.0328918</v>
      </c>
      <c r="J106" s="8">
        <v>19519298.0479135</v>
      </c>
      <c r="K106" s="8">
        <v>19718894.8073488</v>
      </c>
      <c r="L106" s="8">
        <v>19931532.6938471</v>
      </c>
      <c r="M106" s="8">
        <v>19470153.9641857</v>
      </c>
      <c r="N106" s="8">
        <v>16912884.890032</v>
      </c>
      <c r="O106" s="8">
        <v>15412906.5369462</v>
      </c>
      <c r="P106" s="8">
        <v>18373242.380242597</v>
      </c>
      <c r="Q106" s="8">
        <v>19731154.1774762</v>
      </c>
      <c r="R106" s="49"/>
      <c r="S106" s="86">
        <f t="shared" si="33"/>
        <v>210605484.76660353</v>
      </c>
      <c r="T106" s="49"/>
      <c r="U106" s="87">
        <v>17000000</v>
      </c>
    </row>
    <row r="107" spans="2:21" s="8" customFormat="1" ht="18.75" customHeight="1">
      <c r="B107" s="24" t="s">
        <v>39</v>
      </c>
      <c r="C107" s="20">
        <v>700000000</v>
      </c>
      <c r="D107" s="36">
        <f t="shared" si="35"/>
        <v>700099600</v>
      </c>
      <c r="E107" s="20"/>
      <c r="F107" s="20"/>
      <c r="G107" s="36"/>
      <c r="H107" s="36"/>
      <c r="I107" s="36">
        <v>16717400</v>
      </c>
      <c r="J107" s="36">
        <v>36474300</v>
      </c>
      <c r="K107" s="36">
        <v>17477300</v>
      </c>
      <c r="L107" s="36">
        <v>72952300</v>
      </c>
      <c r="M107" s="36">
        <v>37130400</v>
      </c>
      <c r="N107" s="36">
        <v>44654700</v>
      </c>
      <c r="O107" s="36">
        <v>133380100</v>
      </c>
      <c r="P107" s="36">
        <v>43246100</v>
      </c>
      <c r="Q107" s="36">
        <v>45067000</v>
      </c>
      <c r="R107" s="49"/>
      <c r="S107" s="86">
        <f t="shared" si="33"/>
        <v>447099600</v>
      </c>
      <c r="T107" s="49"/>
      <c r="U107" s="87">
        <v>253000000</v>
      </c>
    </row>
    <row r="108" spans="2:21" s="8" customFormat="1" ht="18.75" customHeight="1">
      <c r="B108" s="24" t="s">
        <v>40</v>
      </c>
      <c r="C108" s="20">
        <v>500000000</v>
      </c>
      <c r="D108" s="36">
        <f t="shared" si="35"/>
        <v>500000000</v>
      </c>
      <c r="E108" s="20"/>
      <c r="F108" s="20">
        <v>41666666</v>
      </c>
      <c r="G108" s="20">
        <v>41666666</v>
      </c>
      <c r="H108" s="20">
        <v>41666666</v>
      </c>
      <c r="I108" s="20">
        <v>41666666</v>
      </c>
      <c r="J108" s="20">
        <v>41666667</v>
      </c>
      <c r="K108" s="20">
        <v>41666667</v>
      </c>
      <c r="L108" s="20">
        <v>41666667</v>
      </c>
      <c r="M108" s="20">
        <v>41666667</v>
      </c>
      <c r="N108" s="20">
        <v>41666667</v>
      </c>
      <c r="O108" s="20">
        <v>41666667</v>
      </c>
      <c r="P108" s="20">
        <v>41666667</v>
      </c>
      <c r="Q108" s="20">
        <v>41666667</v>
      </c>
      <c r="R108" s="49"/>
      <c r="S108" s="86">
        <f t="shared" si="33"/>
        <v>500000000</v>
      </c>
      <c r="T108" s="49"/>
      <c r="U108" s="117"/>
    </row>
    <row r="109" spans="2:21" s="8" customFormat="1" ht="18.75" customHeight="1">
      <c r="B109" s="25" t="s">
        <v>41</v>
      </c>
      <c r="C109" s="26">
        <v>3000000000</v>
      </c>
      <c r="D109" s="37">
        <f t="shared" si="35"/>
        <v>3000000000</v>
      </c>
      <c r="E109" s="26"/>
      <c r="F109" s="26">
        <v>250000000</v>
      </c>
      <c r="G109" s="26">
        <v>250000000</v>
      </c>
      <c r="H109" s="26">
        <v>250000000</v>
      </c>
      <c r="I109" s="26">
        <v>250000000</v>
      </c>
      <c r="J109" s="26">
        <v>250000000</v>
      </c>
      <c r="K109" s="26">
        <v>250000000</v>
      </c>
      <c r="L109" s="26">
        <v>250000000</v>
      </c>
      <c r="M109" s="26">
        <v>250000000</v>
      </c>
      <c r="N109" s="26">
        <v>250000000</v>
      </c>
      <c r="O109" s="26">
        <v>250000000</v>
      </c>
      <c r="P109" s="26">
        <v>250000000</v>
      </c>
      <c r="Q109" s="26">
        <v>250000000</v>
      </c>
      <c r="R109" s="88"/>
      <c r="S109" s="86">
        <f t="shared" si="33"/>
        <v>3000000000</v>
      </c>
      <c r="T109" s="88"/>
      <c r="U109" s="118"/>
    </row>
    <row r="110" spans="2:21" ht="18.75" customHeight="1">
      <c r="B110" s="27"/>
      <c r="C110" s="20"/>
      <c r="D110" s="38"/>
      <c r="E110" s="20"/>
      <c r="F110" s="20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49"/>
      <c r="S110" s="32"/>
      <c r="T110" s="49"/>
      <c r="U110" s="38"/>
    </row>
    <row r="111" spans="2:21" s="1" customFormat="1" ht="29.25" customHeight="1">
      <c r="B111" s="28" t="s">
        <v>42</v>
      </c>
      <c r="C111" s="39">
        <f>C112+C115+C116+C117+C126</f>
        <v>1520000000</v>
      </c>
      <c r="D111" s="39">
        <f>D112+D115+D116+D117+D126</f>
        <v>1428154352</v>
      </c>
      <c r="E111" s="23"/>
      <c r="F111" s="39">
        <f aca="true" t="shared" si="36" ref="F111:Q111">F112+F115+F116+F117+F126</f>
        <v>0</v>
      </c>
      <c r="G111" s="39">
        <f t="shared" si="36"/>
        <v>19342000</v>
      </c>
      <c r="H111" s="39">
        <f t="shared" si="36"/>
        <v>44424973.7</v>
      </c>
      <c r="I111" s="39">
        <f t="shared" si="36"/>
        <v>806193929.9</v>
      </c>
      <c r="J111" s="39">
        <f t="shared" si="36"/>
        <v>92428316.9</v>
      </c>
      <c r="K111" s="39">
        <f t="shared" si="36"/>
        <v>77505289.2</v>
      </c>
      <c r="L111" s="39">
        <f t="shared" si="36"/>
        <v>147226956.2</v>
      </c>
      <c r="M111" s="39">
        <f t="shared" si="36"/>
        <v>85716956.2</v>
      </c>
      <c r="N111" s="39">
        <f t="shared" si="36"/>
        <v>60898929.9</v>
      </c>
      <c r="O111" s="39">
        <f t="shared" si="36"/>
        <v>26541667</v>
      </c>
      <c r="P111" s="39">
        <f t="shared" si="36"/>
        <v>26541667</v>
      </c>
      <c r="Q111" s="39">
        <f t="shared" si="36"/>
        <v>41333666</v>
      </c>
      <c r="R111" s="50"/>
      <c r="S111" s="39">
        <f>SUM(F111:Q111)</f>
        <v>1428154352.0000002</v>
      </c>
      <c r="T111" s="50"/>
      <c r="U111" s="90">
        <f>U112+U115+U116+U117+U126</f>
        <v>0</v>
      </c>
    </row>
    <row r="112" spans="2:21" ht="18.75" customHeight="1">
      <c r="B112" s="16" t="s">
        <v>43</v>
      </c>
      <c r="C112" s="32">
        <f>C113+C114</f>
        <v>210000000</v>
      </c>
      <c r="D112" s="32">
        <f>D113+D114</f>
        <v>220007000</v>
      </c>
      <c r="E112" s="20"/>
      <c r="F112" s="32">
        <f aca="true" t="shared" si="37" ref="F112:Q112">F113+F114</f>
        <v>0</v>
      </c>
      <c r="G112" s="32">
        <f t="shared" si="37"/>
        <v>16842000</v>
      </c>
      <c r="H112" s="32">
        <f t="shared" si="37"/>
        <v>29253000</v>
      </c>
      <c r="I112" s="32">
        <f t="shared" si="37"/>
        <v>15365000</v>
      </c>
      <c r="J112" s="32">
        <f t="shared" si="37"/>
        <v>50485000</v>
      </c>
      <c r="K112" s="32">
        <f t="shared" si="37"/>
        <v>8055000</v>
      </c>
      <c r="L112" s="32">
        <f t="shared" si="37"/>
        <v>31670000</v>
      </c>
      <c r="M112" s="32">
        <f t="shared" si="37"/>
        <v>20000000</v>
      </c>
      <c r="N112" s="32">
        <f t="shared" si="37"/>
        <v>31670000</v>
      </c>
      <c r="O112" s="32">
        <f t="shared" si="37"/>
        <v>0</v>
      </c>
      <c r="P112" s="32">
        <f t="shared" si="37"/>
        <v>0</v>
      </c>
      <c r="Q112" s="32">
        <f t="shared" si="37"/>
        <v>16667000</v>
      </c>
      <c r="R112" s="49"/>
      <c r="S112" s="32">
        <f>SUM(G112:Q112)</f>
        <v>220007000</v>
      </c>
      <c r="T112" s="49"/>
      <c r="U112" s="52">
        <f>U113+U114</f>
        <v>0</v>
      </c>
    </row>
    <row r="113" spans="2:21" s="69" customFormat="1" ht="18.75" customHeight="1">
      <c r="B113" s="63" t="s">
        <v>44</v>
      </c>
      <c r="C113" s="64">
        <v>160000000</v>
      </c>
      <c r="D113" s="65">
        <f>S113+U113</f>
        <v>170000000</v>
      </c>
      <c r="E113" s="64"/>
      <c r="F113" s="64"/>
      <c r="G113" s="65">
        <v>16842000</v>
      </c>
      <c r="H113" s="65">
        <v>29253000</v>
      </c>
      <c r="I113" s="65">
        <v>15365000</v>
      </c>
      <c r="J113" s="65">
        <v>50485000</v>
      </c>
      <c r="K113" s="65">
        <v>8055000</v>
      </c>
      <c r="L113" s="65">
        <v>15000000</v>
      </c>
      <c r="M113" s="65">
        <v>20000000</v>
      </c>
      <c r="N113" s="65">
        <v>15000000</v>
      </c>
      <c r="O113" s="65"/>
      <c r="P113" s="65"/>
      <c r="Q113" s="65"/>
      <c r="R113" s="66"/>
      <c r="S113" s="67">
        <f>SUM(G113:Q113)</f>
        <v>170000000</v>
      </c>
      <c r="T113" s="66"/>
      <c r="U113" s="68"/>
    </row>
    <row r="114" spans="2:21" ht="18.75" customHeight="1">
      <c r="B114" s="17" t="s">
        <v>45</v>
      </c>
      <c r="C114" s="8">
        <v>50000000</v>
      </c>
      <c r="D114" s="33">
        <f>S114+U114</f>
        <v>50007000</v>
      </c>
      <c r="G114" s="33"/>
      <c r="H114" s="33"/>
      <c r="I114" s="33"/>
      <c r="J114" s="33"/>
      <c r="K114" s="33"/>
      <c r="L114" s="33">
        <v>16670000</v>
      </c>
      <c r="M114" s="33"/>
      <c r="N114" s="33">
        <v>16670000</v>
      </c>
      <c r="O114" s="33"/>
      <c r="P114" s="33"/>
      <c r="Q114" s="33">
        <v>16667000</v>
      </c>
      <c r="S114" s="54">
        <f>SUM(G114:Q114)</f>
        <v>50007000</v>
      </c>
      <c r="U114" s="62"/>
    </row>
    <row r="115" spans="2:21" s="56" customFormat="1" ht="18.75" customHeight="1">
      <c r="B115" s="119" t="s">
        <v>46</v>
      </c>
      <c r="C115" s="57">
        <v>200000000</v>
      </c>
      <c r="D115" s="58">
        <f>S115+U115</f>
        <v>200000000</v>
      </c>
      <c r="E115" s="57"/>
      <c r="F115" s="44">
        <v>0</v>
      </c>
      <c r="G115" s="44">
        <v>0</v>
      </c>
      <c r="H115" s="44">
        <v>0</v>
      </c>
      <c r="I115" s="44">
        <v>0</v>
      </c>
      <c r="J115" s="44">
        <v>10000000</v>
      </c>
      <c r="K115" s="44">
        <v>50000000</v>
      </c>
      <c r="L115" s="44">
        <v>80000000</v>
      </c>
      <c r="M115" s="44">
        <v>50000000</v>
      </c>
      <c r="N115" s="44">
        <v>10000000</v>
      </c>
      <c r="O115" s="152"/>
      <c r="P115" s="152"/>
      <c r="Q115" s="153"/>
      <c r="R115" s="59"/>
      <c r="S115" s="60">
        <f>SUM(F115:Q115)</f>
        <v>200000000</v>
      </c>
      <c r="T115" s="59"/>
      <c r="U115" s="61"/>
    </row>
    <row r="116" spans="2:21" ht="46.5" customHeight="1">
      <c r="B116" s="16" t="s">
        <v>47</v>
      </c>
      <c r="C116" s="20">
        <v>133000000</v>
      </c>
      <c r="D116" s="40">
        <f>S116+U116</f>
        <v>133000000</v>
      </c>
      <c r="E116" s="20"/>
      <c r="F116" s="20"/>
      <c r="G116" s="40">
        <v>2500000</v>
      </c>
      <c r="H116" s="40">
        <v>2500000</v>
      </c>
      <c r="I116" s="40">
        <v>11000000</v>
      </c>
      <c r="J116" s="40">
        <v>11000000</v>
      </c>
      <c r="K116" s="40">
        <v>11000000</v>
      </c>
      <c r="L116" s="40">
        <v>10000000</v>
      </c>
      <c r="M116" s="40">
        <v>10000000</v>
      </c>
      <c r="N116" s="40">
        <v>10000000</v>
      </c>
      <c r="O116" s="40">
        <v>21666667</v>
      </c>
      <c r="P116" s="40">
        <v>21666667</v>
      </c>
      <c r="Q116" s="40">
        <v>21666666</v>
      </c>
      <c r="R116" s="49"/>
      <c r="S116" s="32">
        <f>SUM(F116:Q116)</f>
        <v>133000000</v>
      </c>
      <c r="T116" s="49"/>
      <c r="U116" s="97"/>
    </row>
    <row r="117" spans="2:21" ht="18.75" customHeight="1">
      <c r="B117" s="16" t="s">
        <v>48</v>
      </c>
      <c r="C117" s="32">
        <f>C118+C119+C120+C121+C122+C123+C124+C125</f>
        <v>217000000</v>
      </c>
      <c r="D117" s="32">
        <f>D118+D119+D120+D121+D122+D123+D124+D125</f>
        <v>115147352</v>
      </c>
      <c r="E117" s="20"/>
      <c r="F117" s="32">
        <f aca="true" t="shared" si="38" ref="F117:Q117">F118+F119+F120+F121+F122+F123+F124+F125</f>
        <v>0</v>
      </c>
      <c r="G117" s="32">
        <f t="shared" si="38"/>
        <v>0</v>
      </c>
      <c r="H117" s="32">
        <f t="shared" si="38"/>
        <v>12671973.7</v>
      </c>
      <c r="I117" s="32">
        <f t="shared" si="38"/>
        <v>19828929.9</v>
      </c>
      <c r="J117" s="32">
        <f t="shared" si="38"/>
        <v>20943316.9</v>
      </c>
      <c r="K117" s="32">
        <f t="shared" si="38"/>
        <v>8450289.2</v>
      </c>
      <c r="L117" s="32">
        <f t="shared" si="38"/>
        <v>25556956.2</v>
      </c>
      <c r="M117" s="32">
        <f t="shared" si="38"/>
        <v>5716956.2</v>
      </c>
      <c r="N117" s="32">
        <f t="shared" si="38"/>
        <v>9228929.9</v>
      </c>
      <c r="O117" s="32">
        <f t="shared" si="38"/>
        <v>4875000</v>
      </c>
      <c r="P117" s="32">
        <f t="shared" si="38"/>
        <v>4875000</v>
      </c>
      <c r="Q117" s="32">
        <f t="shared" si="38"/>
        <v>3000000</v>
      </c>
      <c r="R117" s="49"/>
      <c r="S117" s="32">
        <f>SUM(F117:Q117)</f>
        <v>115147352.00000001</v>
      </c>
      <c r="T117" s="49"/>
      <c r="U117" s="52">
        <f>U118+U119+U120+U121+U122+U123+U124+U125</f>
        <v>0</v>
      </c>
    </row>
    <row r="118" spans="2:21" s="82" customFormat="1" ht="18.75" customHeight="1">
      <c r="B118" s="78" t="s">
        <v>49</v>
      </c>
      <c r="C118" s="71">
        <v>80000000</v>
      </c>
      <c r="D118" s="79">
        <f aca="true" t="shared" si="39" ref="D118:D126">S118+U118</f>
        <v>20000000</v>
      </c>
      <c r="E118" s="71"/>
      <c r="F118" s="71"/>
      <c r="G118" s="79"/>
      <c r="H118" s="79">
        <v>1000000</v>
      </c>
      <c r="I118" s="79">
        <v>1000000</v>
      </c>
      <c r="J118" s="79">
        <v>1000000</v>
      </c>
      <c r="K118" s="79">
        <v>3000000</v>
      </c>
      <c r="L118" s="79">
        <v>1000000</v>
      </c>
      <c r="M118" s="79">
        <v>1000000</v>
      </c>
      <c r="N118" s="79">
        <v>3000000</v>
      </c>
      <c r="O118" s="79">
        <v>3000000</v>
      </c>
      <c r="P118" s="79">
        <v>3000000</v>
      </c>
      <c r="Q118" s="79">
        <v>3000000</v>
      </c>
      <c r="R118" s="73"/>
      <c r="S118" s="80">
        <f>SUM(F118:Q118)</f>
        <v>20000000</v>
      </c>
      <c r="T118" s="73"/>
      <c r="U118" s="81"/>
    </row>
    <row r="119" spans="2:21" s="82" customFormat="1" ht="18.75" customHeight="1">
      <c r="B119" s="78" t="s">
        <v>50</v>
      </c>
      <c r="C119" s="71">
        <v>2900000</v>
      </c>
      <c r="D119" s="79">
        <f t="shared" si="39"/>
        <v>1933333</v>
      </c>
      <c r="E119" s="71"/>
      <c r="F119" s="71"/>
      <c r="G119" s="98"/>
      <c r="H119" s="98"/>
      <c r="I119" s="98">
        <v>600000</v>
      </c>
      <c r="J119" s="98">
        <v>600000</v>
      </c>
      <c r="K119" s="98">
        <v>733333</v>
      </c>
      <c r="L119" s="98"/>
      <c r="M119" s="98"/>
      <c r="N119" s="98"/>
      <c r="O119" s="98"/>
      <c r="P119" s="98"/>
      <c r="Q119" s="98"/>
      <c r="R119" s="99"/>
      <c r="S119" s="80">
        <f aca="true" t="shared" si="40" ref="S119:S125">SUM(G119:Q119)</f>
        <v>1933333</v>
      </c>
      <c r="T119" s="99"/>
      <c r="U119" s="100"/>
    </row>
    <row r="120" spans="2:21" ht="18.75" customHeight="1">
      <c r="B120" s="17" t="s">
        <v>51</v>
      </c>
      <c r="C120" s="8">
        <v>25100000</v>
      </c>
      <c r="D120" s="33">
        <f t="shared" si="39"/>
        <v>25638334.4</v>
      </c>
      <c r="G120" s="18"/>
      <c r="H120" s="19">
        <v>6000000</v>
      </c>
      <c r="I120" s="19">
        <v>9511973.7</v>
      </c>
      <c r="J120" s="19">
        <v>10126360.7</v>
      </c>
      <c r="K120" s="19">
        <v>0</v>
      </c>
      <c r="L120" s="19"/>
      <c r="M120" s="19"/>
      <c r="N120" s="19"/>
      <c r="O120" s="19"/>
      <c r="P120" s="19"/>
      <c r="Q120" s="18"/>
      <c r="R120" s="101"/>
      <c r="S120" s="54">
        <f t="shared" si="40"/>
        <v>25638334.4</v>
      </c>
      <c r="T120" s="101"/>
      <c r="U120" s="102"/>
    </row>
    <row r="121" spans="2:21" ht="18.75" customHeight="1">
      <c r="B121" s="17" t="s">
        <v>52</v>
      </c>
      <c r="C121" s="8">
        <v>25000000</v>
      </c>
      <c r="D121" s="33">
        <f t="shared" si="39"/>
        <v>24595789.599999998</v>
      </c>
      <c r="G121" s="33"/>
      <c r="H121" s="19">
        <v>5511973.7</v>
      </c>
      <c r="I121" s="19">
        <v>5511973.7</v>
      </c>
      <c r="J121" s="19">
        <v>6011973.7</v>
      </c>
      <c r="K121" s="19">
        <v>1511973.7</v>
      </c>
      <c r="L121" s="19">
        <v>1511973.7</v>
      </c>
      <c r="M121" s="19">
        <v>1511973.7</v>
      </c>
      <c r="N121" s="19">
        <v>3023947.4</v>
      </c>
      <c r="O121" s="19"/>
      <c r="P121" s="19"/>
      <c r="Q121" s="33"/>
      <c r="S121" s="54">
        <f t="shared" si="40"/>
        <v>24595789.599999998</v>
      </c>
      <c r="U121" s="62"/>
    </row>
    <row r="122" spans="2:21" s="82" customFormat="1" ht="18.75" customHeight="1">
      <c r="B122" s="78" t="s">
        <v>53</v>
      </c>
      <c r="C122" s="71">
        <v>12000000</v>
      </c>
      <c r="D122" s="79">
        <f t="shared" si="39"/>
        <v>7979895</v>
      </c>
      <c r="E122" s="71"/>
      <c r="F122" s="71"/>
      <c r="G122" s="79"/>
      <c r="H122" s="121"/>
      <c r="I122" s="121">
        <v>1329982.5</v>
      </c>
      <c r="J122" s="121">
        <v>1329982.5</v>
      </c>
      <c r="K122" s="121">
        <v>1329982.5</v>
      </c>
      <c r="L122" s="121">
        <v>1329982.5</v>
      </c>
      <c r="M122" s="121">
        <v>1329982.5</v>
      </c>
      <c r="N122" s="121">
        <v>1329982.5</v>
      </c>
      <c r="O122" s="121"/>
      <c r="P122" s="121"/>
      <c r="Q122" s="79"/>
      <c r="R122" s="73"/>
      <c r="S122" s="80">
        <f t="shared" si="40"/>
        <v>7979895</v>
      </c>
      <c r="T122" s="73"/>
      <c r="U122" s="81"/>
    </row>
    <row r="123" spans="2:21" ht="18.75" customHeight="1">
      <c r="B123" s="17" t="s">
        <v>54</v>
      </c>
      <c r="C123" s="8">
        <v>15000000</v>
      </c>
      <c r="D123" s="33">
        <f t="shared" si="39"/>
        <v>15000000</v>
      </c>
      <c r="G123" s="33"/>
      <c r="H123" s="19"/>
      <c r="I123" s="19">
        <v>1875000</v>
      </c>
      <c r="J123" s="19">
        <v>1875000</v>
      </c>
      <c r="K123" s="19">
        <v>1875000</v>
      </c>
      <c r="L123" s="19">
        <v>1875000</v>
      </c>
      <c r="M123" s="19">
        <v>1875000</v>
      </c>
      <c r="N123" s="19">
        <v>1875000</v>
      </c>
      <c r="O123" s="19">
        <v>1875000</v>
      </c>
      <c r="P123" s="19">
        <v>1875000</v>
      </c>
      <c r="Q123" s="33"/>
      <c r="S123" s="54">
        <f t="shared" si="40"/>
        <v>15000000</v>
      </c>
      <c r="U123" s="62"/>
    </row>
    <row r="124" spans="2:21" s="57" customFormat="1" ht="18.75" customHeight="1">
      <c r="B124" s="75" t="s">
        <v>55</v>
      </c>
      <c r="C124" s="57">
        <v>37000000</v>
      </c>
      <c r="D124" s="76">
        <f t="shared" si="39"/>
        <v>0</v>
      </c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59"/>
      <c r="S124" s="76">
        <f t="shared" si="40"/>
        <v>0</v>
      </c>
      <c r="T124" s="59"/>
      <c r="U124" s="77"/>
    </row>
    <row r="125" spans="2:21" ht="18.75" customHeight="1">
      <c r="B125" s="17" t="s">
        <v>56</v>
      </c>
      <c r="C125" s="8">
        <v>20000000</v>
      </c>
      <c r="D125" s="33">
        <f t="shared" si="39"/>
        <v>20000000</v>
      </c>
      <c r="G125" s="33"/>
      <c r="H125" s="122">
        <v>160000</v>
      </c>
      <c r="I125" s="122"/>
      <c r="J125" s="122"/>
      <c r="K125" s="122"/>
      <c r="L125" s="122">
        <v>19840000</v>
      </c>
      <c r="M125" s="33"/>
      <c r="N125" s="33"/>
      <c r="O125" s="33"/>
      <c r="P125" s="33"/>
      <c r="Q125" s="33"/>
      <c r="S125" s="54">
        <f t="shared" si="40"/>
        <v>20000000</v>
      </c>
      <c r="U125" s="62"/>
    </row>
    <row r="126" spans="2:21" ht="18.75" customHeight="1">
      <c r="B126" s="103" t="s">
        <v>57</v>
      </c>
      <c r="C126" s="26">
        <v>760000000</v>
      </c>
      <c r="D126" s="104">
        <f t="shared" si="39"/>
        <v>760000000</v>
      </c>
      <c r="E126" s="26"/>
      <c r="F126" s="26"/>
      <c r="G126" s="104"/>
      <c r="H126" s="104"/>
      <c r="I126" s="104">
        <v>760000000</v>
      </c>
      <c r="J126" s="104"/>
      <c r="K126" s="104"/>
      <c r="L126" s="104"/>
      <c r="M126" s="104"/>
      <c r="N126" s="104"/>
      <c r="O126" s="104"/>
      <c r="P126" s="104"/>
      <c r="Q126" s="104"/>
      <c r="R126" s="88"/>
      <c r="S126" s="105">
        <f>SUM(F126:Q126)</f>
        <v>760000000</v>
      </c>
      <c r="T126" s="88"/>
      <c r="U126" s="106"/>
    </row>
    <row r="127" spans="2:21" ht="18.75" customHeight="1">
      <c r="B127" s="27"/>
      <c r="C127" s="20"/>
      <c r="D127" s="38"/>
      <c r="E127" s="20"/>
      <c r="F127" s="20"/>
      <c r="G127" s="38"/>
      <c r="H127" s="38">
        <f aca="true" t="shared" si="41" ref="H127:Q127">SUM(H118:H126)</f>
        <v>12671973.7</v>
      </c>
      <c r="I127" s="38">
        <f t="shared" si="41"/>
        <v>779828929.9</v>
      </c>
      <c r="J127" s="38">
        <f t="shared" si="41"/>
        <v>20943316.9</v>
      </c>
      <c r="K127" s="38">
        <f t="shared" si="41"/>
        <v>8450289.2</v>
      </c>
      <c r="L127" s="38">
        <f t="shared" si="41"/>
        <v>25556956.2</v>
      </c>
      <c r="M127" s="38">
        <f t="shared" si="41"/>
        <v>5716956.2</v>
      </c>
      <c r="N127" s="38">
        <f t="shared" si="41"/>
        <v>9228929.9</v>
      </c>
      <c r="O127" s="38">
        <f t="shared" si="41"/>
        <v>4875000</v>
      </c>
      <c r="P127" s="38">
        <f t="shared" si="41"/>
        <v>4875000</v>
      </c>
      <c r="Q127" s="38">
        <f t="shared" si="41"/>
        <v>3000000</v>
      </c>
      <c r="R127" s="49"/>
      <c r="S127" s="32"/>
      <c r="T127" s="49"/>
      <c r="U127" s="38"/>
    </row>
    <row r="128" spans="2:21" s="1" customFormat="1" ht="29.25" customHeight="1">
      <c r="B128" s="29" t="s">
        <v>3</v>
      </c>
      <c r="C128" s="42">
        <f>C70+C101+C111</f>
        <v>10227000000</v>
      </c>
      <c r="D128" s="42">
        <f>D70+D101+D111</f>
        <v>9160581227.766603</v>
      </c>
      <c r="E128" s="30"/>
      <c r="F128" s="42">
        <f aca="true" t="shared" si="42" ref="F128:Q128">F70+F101+F111</f>
        <v>322033925.452745</v>
      </c>
      <c r="G128" s="42">
        <f t="shared" si="42"/>
        <v>389964170.84148574</v>
      </c>
      <c r="H128" s="42">
        <f t="shared" si="42"/>
        <v>611458663.9164588</v>
      </c>
      <c r="I128" s="42">
        <f t="shared" si="42"/>
        <v>1435466850.9910278</v>
      </c>
      <c r="J128" s="42">
        <f t="shared" si="42"/>
        <v>780309059.3885018</v>
      </c>
      <c r="K128" s="42">
        <f t="shared" si="42"/>
        <v>701585915.0070717</v>
      </c>
      <c r="L128" s="42">
        <f t="shared" si="42"/>
        <v>800759121.974405</v>
      </c>
      <c r="M128" s="42">
        <f t="shared" si="42"/>
        <v>708872409.9134808</v>
      </c>
      <c r="N128" s="42">
        <f t="shared" si="42"/>
        <v>649177987.8801695</v>
      </c>
      <c r="O128" s="42">
        <f t="shared" si="42"/>
        <v>778220543.680608</v>
      </c>
      <c r="P128" s="42">
        <f t="shared" si="42"/>
        <v>823930615.1156424</v>
      </c>
      <c r="Q128" s="42">
        <f t="shared" si="42"/>
        <v>888801963.6050066</v>
      </c>
      <c r="R128" s="30"/>
      <c r="S128" s="42">
        <f>SUM(F128:Q128)</f>
        <v>8890581227.766603</v>
      </c>
      <c r="T128" s="30"/>
      <c r="U128" s="42">
        <f>U70+U101+U111</f>
        <v>270000000</v>
      </c>
    </row>
    <row r="148" spans="6:17" ht="12.75">
      <c r="F148" s="20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</row>
    <row r="150" spans="7:17" ht="12.75"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7:17" ht="12.75"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</sheetData>
  <sheetProtection selectLockedCells="1"/>
  <printOptions horizontalCentered="1" verticalCentered="1"/>
  <pageMargins left="0.7874015748031497" right="0.7874015748031497" top="0.5" bottom="0.7874015748031497" header="0.1968503937007874" footer="0.1968503937007874"/>
  <pageSetup fitToHeight="2" horizontalDpi="600" verticalDpi="600" orientation="landscape" paperSize="9" scale="35" r:id="rId1"/>
  <rowBreaks count="1" manualBreakCount="1">
    <brk id="65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Clotilde Merlus</dc:creator>
  <cp:keywords/>
  <dc:description/>
  <cp:lastModifiedBy>SPM</cp:lastModifiedBy>
  <cp:lastPrinted>2009-03-23T12:07:25Z</cp:lastPrinted>
  <dcterms:created xsi:type="dcterms:W3CDTF">2009-01-09T09:10:35Z</dcterms:created>
  <dcterms:modified xsi:type="dcterms:W3CDTF">2011-11-24T18:14:35Z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-212133161</vt:i4>
  </property>
  <property fmtid="{D5CDD505-2E9C-101B-9397-08002B2CF9AE}" pid="3" name="_EmailSubject">
    <vt:lpwstr>Chargement de 5 jeux de données concernant le Plan de Relance 2009</vt:lpwstr>
  </property>
  <property fmtid="{D5CDD505-2E9C-101B-9397-08002B2CF9AE}" pid="4" name="_AuthorEmail">
    <vt:lpwstr>romain.tales@pm.gouv.fr</vt:lpwstr>
  </property>
  <property fmtid="{D5CDD505-2E9C-101B-9397-08002B2CF9AE}" pid="5" name="_AuthorEmailDisplayName">
    <vt:lpwstr>TALES Romain</vt:lpwstr>
  </property>
  <property fmtid="{D5CDD505-2E9C-101B-9397-08002B2CF9AE}" pid="6" name="_PreviousAdHocReviewCycleID">
    <vt:i4>1392798451</vt:i4>
  </property>
</Properties>
</file>